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240" yWindow="285" windowWidth="9135" windowHeight="4470" tabRatio="562"/>
  </bookViews>
  <sheets>
    <sheet name="ENE " sheetId="12" r:id="rId1"/>
    <sheet name="FEB" sheetId="13" r:id="rId2"/>
    <sheet name="MAR" sheetId="14" r:id="rId3"/>
    <sheet name="ABR" sheetId="15" r:id="rId4"/>
    <sheet name="MAY" sheetId="16" r:id="rId5"/>
    <sheet name="JUN" sheetId="17" r:id="rId6"/>
    <sheet name="JUL" sheetId="18" r:id="rId7"/>
    <sheet name="AGO" sheetId="19" r:id="rId8"/>
    <sheet name="SEP" sheetId="20" r:id="rId9"/>
    <sheet name="OCT" sheetId="21" r:id="rId10"/>
    <sheet name="NOV" sheetId="22" r:id="rId11"/>
    <sheet name="DIC" sheetId="23" r:id="rId12"/>
  </sheets>
  <externalReferences>
    <externalReference r:id="rId13"/>
    <externalReference r:id="rId14"/>
  </externalReferences>
  <calcPr calcId="144525"/>
</workbook>
</file>

<file path=xl/calcChain.xml><?xml version="1.0" encoding="utf-8"?>
<calcChain xmlns="http://schemas.openxmlformats.org/spreadsheetml/2006/main">
  <c r="J21" i="20"/>
  <c r="J13"/>
  <c r="J14"/>
  <c r="J15"/>
  <c r="J16"/>
  <c r="J17"/>
  <c r="J18"/>
  <c r="J19"/>
  <c r="J20"/>
  <c r="J12"/>
  <c r="H20"/>
  <c r="G20"/>
  <c r="G13"/>
  <c r="G14"/>
  <c r="G15"/>
  <c r="G16"/>
  <c r="G17"/>
  <c r="G18"/>
  <c r="G19"/>
  <c r="G12"/>
  <c r="F20"/>
  <c r="F13"/>
  <c r="F14"/>
  <c r="F15"/>
  <c r="F16"/>
  <c r="F17"/>
  <c r="F18"/>
  <c r="F19"/>
  <c r="F12"/>
  <c r="E20"/>
  <c r="E13"/>
  <c r="E14"/>
  <c r="E15"/>
  <c r="E16"/>
  <c r="E17"/>
  <c r="E18"/>
  <c r="E19"/>
  <c r="E12"/>
  <c r="E19" i="17" l="1"/>
  <c r="J19" s="1"/>
  <c r="E18"/>
  <c r="J18" s="1"/>
  <c r="E17"/>
  <c r="J17" s="1"/>
  <c r="E16"/>
  <c r="J16" s="1"/>
  <c r="E15"/>
  <c r="J15" s="1"/>
  <c r="E14"/>
  <c r="J14" s="1"/>
  <c r="E13"/>
  <c r="J13" s="1"/>
  <c r="E12"/>
  <c r="J12" s="1"/>
  <c r="F12" l="1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E19" i="16" l="1"/>
  <c r="H18"/>
  <c r="F18"/>
  <c r="E18"/>
  <c r="J18" s="1"/>
  <c r="E17"/>
  <c r="H17" s="1"/>
  <c r="H16"/>
  <c r="F16"/>
  <c r="E16"/>
  <c r="J16" s="1"/>
  <c r="E15"/>
  <c r="H15" s="1"/>
  <c r="H14"/>
  <c r="F14"/>
  <c r="E14"/>
  <c r="E13"/>
  <c r="H13" s="1"/>
  <c r="H12"/>
  <c r="F12"/>
  <c r="E12"/>
  <c r="J12" l="1"/>
  <c r="J14"/>
  <c r="G13"/>
  <c r="J13"/>
  <c r="G15"/>
  <c r="J15"/>
  <c r="G17"/>
  <c r="J17"/>
  <c r="G12"/>
  <c r="F13"/>
  <c r="G14"/>
  <c r="F15"/>
  <c r="G16"/>
  <c r="F17"/>
  <c r="G18"/>
  <c r="F19"/>
  <c r="H19"/>
  <c r="J19" s="1"/>
  <c r="G19"/>
  <c r="E19" i="18" l="1"/>
  <c r="F18"/>
  <c r="E18"/>
  <c r="E17"/>
  <c r="F16"/>
  <c r="E16"/>
  <c r="E15"/>
  <c r="F14"/>
  <c r="E14"/>
  <c r="E13"/>
  <c r="F13" s="1"/>
  <c r="E12"/>
  <c r="H14" l="1"/>
  <c r="J14" s="1"/>
  <c r="H16"/>
  <c r="J16" s="1"/>
  <c r="H18"/>
  <c r="J18" s="1"/>
  <c r="G13"/>
  <c r="J13"/>
  <c r="F12"/>
  <c r="G12" s="1"/>
  <c r="H12"/>
  <c r="J12" s="1"/>
  <c r="G14"/>
  <c r="F15"/>
  <c r="G15" s="1"/>
  <c r="H15"/>
  <c r="J15" s="1"/>
  <c r="G16"/>
  <c r="F17"/>
  <c r="G17" s="1"/>
  <c r="H17"/>
  <c r="J17" s="1"/>
  <c r="G18"/>
  <c r="F19"/>
  <c r="G19" s="1"/>
  <c r="H19"/>
  <c r="J19" s="1"/>
  <c r="J20" l="1"/>
  <c r="I20"/>
  <c r="H20"/>
  <c r="G20"/>
  <c r="F20"/>
  <c r="E20"/>
  <c r="J20" i="17" l="1"/>
  <c r="I20"/>
  <c r="H20"/>
  <c r="G20"/>
  <c r="F20"/>
  <c r="E20"/>
  <c r="I20" i="16" l="1"/>
  <c r="E20" l="1"/>
  <c r="F20" l="1"/>
  <c r="J20"/>
  <c r="H20"/>
  <c r="G20"/>
  <c r="I20" i="15" l="1"/>
  <c r="E19"/>
  <c r="H18"/>
  <c r="F18"/>
  <c r="E18"/>
  <c r="J18" s="1"/>
  <c r="E17"/>
  <c r="H17" s="1"/>
  <c r="H16"/>
  <c r="F16"/>
  <c r="E16"/>
  <c r="J16" s="1"/>
  <c r="E15"/>
  <c r="H14"/>
  <c r="F14"/>
  <c r="E14"/>
  <c r="E13"/>
  <c r="H13" s="1"/>
  <c r="H12"/>
  <c r="F12"/>
  <c r="E12"/>
  <c r="E20" s="1"/>
  <c r="J14" l="1"/>
  <c r="J13"/>
  <c r="J17"/>
  <c r="G12"/>
  <c r="J12"/>
  <c r="F13"/>
  <c r="F20" s="1"/>
  <c r="G14"/>
  <c r="F15"/>
  <c r="H15"/>
  <c r="J15" s="1"/>
  <c r="G16"/>
  <c r="F17"/>
  <c r="G17" s="1"/>
  <c r="G18"/>
  <c r="F19"/>
  <c r="G19" s="1"/>
  <c r="H19"/>
  <c r="J19" s="1"/>
  <c r="G15"/>
  <c r="J20" l="1"/>
  <c r="H20"/>
  <c r="G13"/>
  <c r="G20" s="1"/>
  <c r="E19" i="14" l="1"/>
  <c r="E18"/>
  <c r="E17"/>
  <c r="E16"/>
  <c r="E15"/>
  <c r="E14"/>
  <c r="E13"/>
  <c r="E12"/>
  <c r="E20" l="1"/>
  <c r="F12"/>
  <c r="F13"/>
  <c r="G13" s="1"/>
  <c r="F14"/>
  <c r="G14" s="1"/>
  <c r="F15"/>
  <c r="G15" s="1"/>
  <c r="F16"/>
  <c r="G16" s="1"/>
  <c r="F17"/>
  <c r="G17" s="1"/>
  <c r="F18"/>
  <c r="G18" s="1"/>
  <c r="F19"/>
  <c r="G19" s="1"/>
  <c r="F20" l="1"/>
  <c r="G12"/>
  <c r="G20" s="1"/>
  <c r="E12" i="13" l="1"/>
  <c r="F12" s="1"/>
  <c r="E13"/>
  <c r="F13" s="1"/>
  <c r="E14"/>
  <c r="F14" s="1"/>
  <c r="E15"/>
  <c r="F15" s="1"/>
  <c r="E16"/>
  <c r="F16" s="1"/>
  <c r="G16" s="1"/>
  <c r="E17"/>
  <c r="F17" s="1"/>
  <c r="E18"/>
  <c r="F18" s="1"/>
  <c r="E19"/>
  <c r="F19" s="1"/>
  <c r="E20" l="1"/>
  <c r="F20"/>
  <c r="G14"/>
  <c r="G12"/>
  <c r="G17"/>
  <c r="G19"/>
  <c r="G18"/>
  <c r="G15"/>
  <c r="G13"/>
  <c r="G20" l="1"/>
</calcChain>
</file>

<file path=xl/sharedStrings.xml><?xml version="1.0" encoding="utf-8"?>
<sst xmlns="http://schemas.openxmlformats.org/spreadsheetml/2006/main" count="202" uniqueCount="46">
  <si>
    <t>Secretaria Municipal</t>
  </si>
  <si>
    <t>Nº</t>
  </si>
  <si>
    <t>NOMBRE</t>
  </si>
  <si>
    <t>C.IDENTIDAD</t>
  </si>
  <si>
    <t>GUAJARDO SILVA MARIA</t>
  </si>
  <si>
    <t>6.226.990-1</t>
  </si>
  <si>
    <t>SUB TOTAL</t>
  </si>
  <si>
    <t>CARVACHO RIVERA RUBEN</t>
  </si>
  <si>
    <t>SAA CARRASCO ALEJANDRA</t>
  </si>
  <si>
    <t>6.484.742-2</t>
  </si>
  <si>
    <t>TOTAL
DECRETO</t>
  </si>
  <si>
    <t>UF AL ULTIMO DÍA DEL MES</t>
  </si>
  <si>
    <t>Nª DE UTM</t>
  </si>
  <si>
    <t>MONTERO RIVEROS RICARDO</t>
  </si>
  <si>
    <t>5.090.591-8</t>
  </si>
  <si>
    <t>RODRIGUEZ GOMEZ PAULINA</t>
  </si>
  <si>
    <t>15.830.509-7</t>
  </si>
  <si>
    <t>Dirección de Administración y Finanzas
Departamento  de Personal y Remuneraciones</t>
  </si>
  <si>
    <t>DELGADO DELGADO CECILIA</t>
  </si>
  <si>
    <t>9.785.206-5</t>
  </si>
  <si>
    <t>15.315.062-1</t>
  </si>
  <si>
    <t>PAVEZ CANTILLANO MAXIMO FRANCISCO</t>
  </si>
  <si>
    <t>VARGAS GONZALEZ ALEJANDRO</t>
  </si>
  <si>
    <t>9.389.868-0</t>
  </si>
  <si>
    <t>Memo Nº  35 de  28.01.2015</t>
  </si>
  <si>
    <t>Memo Nº  57 de  26/02/2015</t>
  </si>
  <si>
    <t>DIETA</t>
  </si>
  <si>
    <t>A.CH.S.</t>
  </si>
  <si>
    <t>Nª DE
 UTM</t>
  </si>
  <si>
    <t>Memo Nº  86 de  30/03/2015</t>
  </si>
  <si>
    <t>Memo Nº  107  del  29-04-2015</t>
  </si>
  <si>
    <t>MUTUAL</t>
  </si>
  <si>
    <t>OTROS
DCTOS.</t>
  </si>
  <si>
    <t>TOTAL
A PAGAR</t>
  </si>
  <si>
    <t>IMPUESTO
UNICO</t>
  </si>
  <si>
    <t>GUAJARDO SILVA abrIA</t>
  </si>
  <si>
    <t>Memo Nº  124  del  29-05-2015</t>
  </si>
  <si>
    <t>GUAJARDO SILVA mayIA</t>
  </si>
  <si>
    <t>Memo Nº  144  del  30-06-2015</t>
  </si>
  <si>
    <t>Memo Nº  174  del  30-07-2015</t>
  </si>
  <si>
    <t>PONCE PALACIOS LISETTE</t>
  </si>
  <si>
    <t>13.917.858-0</t>
  </si>
  <si>
    <t>LILIANA REYES ESPARZA
HABILITADA</t>
  </si>
  <si>
    <t>Memo Nº  199 del  28-08-2015</t>
  </si>
  <si>
    <t>CONCHALI, 28 de Agosto 2015</t>
  </si>
  <si>
    <t>Memo Nº  236 del 29-09-2015</t>
  </si>
</sst>
</file>

<file path=xl/styles.xml><?xml version="1.0" encoding="utf-8"?>
<styleSheet xmlns="http://schemas.openxmlformats.org/spreadsheetml/2006/main">
  <numFmts count="5">
    <numFmt numFmtId="42" formatCode="_ &quot;$&quot;\ * #,##0_ ;_ &quot;$&quot;\ * \-#,##0_ ;_ &quot;$&quot;\ * &quot;-&quot;_ ;_ @_ "/>
    <numFmt numFmtId="164" formatCode="&quot;Pago Asignación Concejales&quot;\ mmmm\ &quot;del&quot;\ yyyy"/>
    <numFmt numFmtId="165" formatCode="&quot;U.T.M. de &quot;mmmm\ &quot;del&quot;\ yyyy"/>
    <numFmt numFmtId="166" formatCode="&quot;CONCHALI, &quot;d\ &quot;de&quot;\ mmmm\ &quot;del&quot;\ yyyy"/>
    <numFmt numFmtId="167" formatCode="_ &quot;$&quot;\ * #,##0.00_ ;_ &quot;$&quot;\ * \-#,##0.00_ ;_ &quot;$&quot;\ * &quot;-&quot;_ ;_ @_ "/>
  </numFmts>
  <fonts count="1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000000"/>
      <name val="Trebuchet MS"/>
      <family val="2"/>
    </font>
    <font>
      <sz val="10"/>
      <color indexed="63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6" fillId="2" borderId="0" xfId="0" applyFont="1" applyFill="1"/>
    <xf numFmtId="167" fontId="1" fillId="2" borderId="0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8" fontId="2" fillId="0" borderId="0" xfId="0" applyNumberFormat="1" applyFont="1"/>
    <xf numFmtId="38" fontId="2" fillId="0" borderId="1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7" fillId="0" borderId="0" xfId="0" applyFont="1" applyFill="1"/>
    <xf numFmtId="38" fontId="4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38" fontId="2" fillId="0" borderId="0" xfId="0" applyNumberFormat="1" applyFont="1" applyFill="1"/>
    <xf numFmtId="4" fontId="9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167" fontId="1" fillId="0" borderId="0" xfId="0" applyNumberFormat="1" applyFont="1" applyFill="1" applyBorder="1" applyAlignment="1">
      <alignment horizontal="center"/>
    </xf>
    <xf numFmtId="38" fontId="1" fillId="0" borderId="4" xfId="0" applyNumberFormat="1" applyFont="1" applyFill="1" applyBorder="1" applyAlignment="1">
      <alignment horizontal="center" wrapText="1"/>
    </xf>
    <xf numFmtId="38" fontId="1" fillId="0" borderId="2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38" fontId="4" fillId="0" borderId="1" xfId="0" applyNumberFormat="1" applyFont="1" applyFill="1" applyBorder="1" applyAlignment="1">
      <alignment horizontal="right"/>
    </xf>
    <xf numFmtId="0" fontId="0" fillId="0" borderId="0" xfId="0" applyFill="1"/>
    <xf numFmtId="0" fontId="1" fillId="0" borderId="0" xfId="0" applyFont="1" applyBorder="1" applyAlignment="1">
      <alignment horizontal="left"/>
    </xf>
    <xf numFmtId="38" fontId="1" fillId="0" borderId="4" xfId="0" applyNumberFormat="1" applyFont="1" applyFill="1" applyBorder="1" applyAlignment="1">
      <alignment horizontal="center" wrapText="1"/>
    </xf>
    <xf numFmtId="38" fontId="1" fillId="0" borderId="2" xfId="0" applyNumberFormat="1" applyFont="1" applyFill="1" applyBorder="1" applyAlignment="1">
      <alignment horizontal="center" wrapText="1"/>
    </xf>
    <xf numFmtId="167" fontId="1" fillId="0" borderId="0" xfId="0" applyNumberFormat="1" applyFont="1" applyFill="1" applyBorder="1" applyAlignment="1">
      <alignment horizontal="center"/>
    </xf>
    <xf numFmtId="38" fontId="4" fillId="0" borderId="0" xfId="0" applyNumberFormat="1" applyFont="1" applyAlignment="1">
      <alignment horizontal="center"/>
    </xf>
    <xf numFmtId="38" fontId="1" fillId="0" borderId="1" xfId="0" applyNumberFormat="1" applyFont="1" applyBorder="1" applyAlignment="1">
      <alignment horizontal="right"/>
    </xf>
    <xf numFmtId="38" fontId="4" fillId="0" borderId="1" xfId="0" applyNumberFormat="1" applyFont="1" applyBorder="1" applyAlignment="1">
      <alignment horizontal="right"/>
    </xf>
    <xf numFmtId="0" fontId="5" fillId="0" borderId="0" xfId="0" applyFont="1" applyAlignment="1"/>
    <xf numFmtId="164" fontId="5" fillId="0" borderId="0" xfId="0" applyNumberFormat="1" applyFont="1" applyFill="1" applyBorder="1" applyAlignment="1"/>
    <xf numFmtId="164" fontId="5" fillId="0" borderId="0" xfId="0" applyNumberFormat="1" applyFont="1" applyFill="1" applyAlignment="1"/>
    <xf numFmtId="0" fontId="1" fillId="0" borderId="0" xfId="0" applyFont="1" applyFill="1"/>
    <xf numFmtId="0" fontId="2" fillId="0" borderId="0" xfId="0" applyFont="1" applyFill="1"/>
    <xf numFmtId="38" fontId="0" fillId="0" borderId="1" xfId="0" applyNumberFormat="1" applyFill="1" applyBorder="1"/>
    <xf numFmtId="38" fontId="2" fillId="0" borderId="1" xfId="0" applyNumberFormat="1" applyFont="1" applyBorder="1" applyAlignment="1">
      <alignment horizontal="right"/>
    </xf>
    <xf numFmtId="0" fontId="2" fillId="0" borderId="0" xfId="1"/>
    <xf numFmtId="0" fontId="1" fillId="0" borderId="0" xfId="1" applyFont="1"/>
    <xf numFmtId="0" fontId="2" fillId="0" borderId="0" xfId="1"/>
    <xf numFmtId="0" fontId="1" fillId="0" borderId="0" xfId="1" applyFont="1"/>
    <xf numFmtId="0" fontId="1" fillId="0" borderId="0" xfId="1" applyFont="1" applyAlignment="1">
      <alignment horizontal="center"/>
    </xf>
    <xf numFmtId="38" fontId="2" fillId="0" borderId="0" xfId="1" applyNumberFormat="1" applyFont="1"/>
    <xf numFmtId="0" fontId="4" fillId="0" borderId="0" xfId="1" applyFont="1" applyAlignment="1">
      <alignment horizontal="center"/>
    </xf>
    <xf numFmtId="38" fontId="4" fillId="0" borderId="0" xfId="1" applyNumberFormat="1" applyFont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right"/>
    </xf>
    <xf numFmtId="38" fontId="2" fillId="0" borderId="1" xfId="1" applyNumberFormat="1" applyFont="1" applyBorder="1" applyAlignment="1">
      <alignment horizontal="right"/>
    </xf>
    <xf numFmtId="0" fontId="2" fillId="0" borderId="0" xfId="1" applyFont="1" applyAlignment="1">
      <alignment horizontal="center"/>
    </xf>
    <xf numFmtId="38" fontId="4" fillId="0" borderId="1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38" fontId="4" fillId="0" borderId="0" xfId="1" applyNumberFormat="1" applyFont="1" applyAlignment="1"/>
    <xf numFmtId="38" fontId="2" fillId="0" borderId="0" xfId="1" applyNumberFormat="1" applyFont="1" applyAlignment="1">
      <alignment horizontal="center"/>
    </xf>
    <xf numFmtId="38" fontId="1" fillId="0" borderId="0" xfId="1" applyNumberFormat="1" applyFont="1" applyAlignment="1">
      <alignment horizontal="center"/>
    </xf>
    <xf numFmtId="0" fontId="1" fillId="0" borderId="0" xfId="1" applyFont="1" applyAlignment="1">
      <alignment horizontal="left"/>
    </xf>
    <xf numFmtId="0" fontId="1" fillId="0" borderId="1" xfId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right"/>
    </xf>
    <xf numFmtId="38" fontId="2" fillId="0" borderId="1" xfId="1" applyNumberFormat="1" applyFont="1" applyFill="1" applyBorder="1" applyAlignment="1">
      <alignment horizontal="right"/>
    </xf>
    <xf numFmtId="4" fontId="9" fillId="0" borderId="0" xfId="1" applyNumberFormat="1" applyFont="1"/>
    <xf numFmtId="3" fontId="8" fillId="0" borderId="0" xfId="1" applyNumberFormat="1" applyFont="1"/>
    <xf numFmtId="0" fontId="7" fillId="0" borderId="0" xfId="1" applyFont="1"/>
    <xf numFmtId="38" fontId="1" fillId="0" borderId="0" xfId="1" applyNumberFormat="1" applyFont="1" applyBorder="1" applyAlignment="1">
      <alignment horizontal="center"/>
    </xf>
    <xf numFmtId="0" fontId="1" fillId="0" borderId="0" xfId="1" applyFont="1" applyBorder="1" applyAlignment="1">
      <alignment horizontal="left"/>
    </xf>
    <xf numFmtId="167" fontId="1" fillId="0" borderId="0" xfId="1" applyNumberFormat="1" applyFont="1" applyBorder="1" applyAlignment="1">
      <alignment horizontal="center"/>
    </xf>
    <xf numFmtId="0" fontId="1" fillId="0" borderId="0" xfId="1" applyFont="1" applyAlignment="1">
      <alignment horizontal="center" wrapText="1"/>
    </xf>
    <xf numFmtId="38" fontId="1" fillId="0" borderId="4" xfId="1" applyNumberFormat="1" applyFont="1" applyBorder="1" applyAlignment="1">
      <alignment horizontal="center" wrapText="1"/>
    </xf>
    <xf numFmtId="38" fontId="1" fillId="3" borderId="2" xfId="1" applyNumberFormat="1" applyFont="1" applyFill="1" applyBorder="1" applyAlignment="1">
      <alignment horizontal="center" wrapText="1"/>
    </xf>
    <xf numFmtId="38" fontId="2" fillId="3" borderId="1" xfId="1" applyNumberFormat="1" applyFill="1" applyBorder="1"/>
    <xf numFmtId="38" fontId="1" fillId="0" borderId="1" xfId="1" applyNumberFormat="1" applyFont="1" applyBorder="1" applyAlignment="1">
      <alignment horizontal="right"/>
    </xf>
    <xf numFmtId="166" fontId="2" fillId="0" borderId="0" xfId="1" applyNumberFormat="1" applyFont="1" applyAlignment="1"/>
    <xf numFmtId="0" fontId="2" fillId="0" borderId="1" xfId="1" applyNumberFormat="1" applyFont="1" applyFill="1" applyBorder="1" applyAlignment="1">
      <alignment horizontal="center"/>
    </xf>
    <xf numFmtId="38" fontId="1" fillId="0" borderId="4" xfId="1" applyNumberFormat="1" applyFont="1" applyBorder="1" applyAlignment="1">
      <alignment horizontal="center" wrapText="1"/>
    </xf>
    <xf numFmtId="0" fontId="1" fillId="0" borderId="0" xfId="1" applyFont="1" applyAlignment="1">
      <alignment horizontal="center" wrapText="1"/>
    </xf>
    <xf numFmtId="166" fontId="2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164" fontId="5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5" fontId="1" fillId="0" borderId="0" xfId="0" applyNumberFormat="1" applyFont="1" applyAlignment="1">
      <alignment horizontal="left"/>
    </xf>
    <xf numFmtId="42" fontId="1" fillId="2" borderId="0" xfId="0" applyNumberFormat="1" applyFont="1" applyFill="1" applyAlignment="1">
      <alignment horizontal="center"/>
    </xf>
    <xf numFmtId="0" fontId="1" fillId="0" borderId="0" xfId="0" applyFont="1" applyBorder="1" applyAlignment="1">
      <alignment horizontal="left"/>
    </xf>
    <xf numFmtId="167" fontId="1" fillId="2" borderId="0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38" fontId="1" fillId="0" borderId="4" xfId="0" applyNumberFormat="1" applyFont="1" applyFill="1" applyBorder="1" applyAlignment="1">
      <alignment horizontal="center" wrapText="1"/>
    </xf>
    <xf numFmtId="38" fontId="1" fillId="0" borderId="2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167" fontId="1" fillId="0" borderId="0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left"/>
    </xf>
    <xf numFmtId="42" fontId="1" fillId="0" borderId="0" xfId="0" applyNumberFormat="1" applyFont="1" applyFill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1" applyFont="1" applyAlignment="1">
      <alignment horizontal="left" wrapText="1"/>
    </xf>
    <xf numFmtId="165" fontId="1" fillId="0" borderId="0" xfId="1" applyNumberFormat="1" applyFont="1" applyAlignment="1">
      <alignment horizontal="left"/>
    </xf>
    <xf numFmtId="42" fontId="1" fillId="0" borderId="0" xfId="1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center"/>
    </xf>
    <xf numFmtId="0" fontId="5" fillId="0" borderId="0" xfId="1" applyFont="1" applyAlignment="1">
      <alignment horizontal="center"/>
    </xf>
    <xf numFmtId="0" fontId="1" fillId="0" borderId="0" xfId="1" applyFont="1" applyAlignment="1">
      <alignment horizontal="left" wrapText="1"/>
    </xf>
    <xf numFmtId="0" fontId="1" fillId="0" borderId="4" xfId="1" applyFont="1" applyBorder="1" applyAlignment="1">
      <alignment horizontal="center" wrapText="1"/>
    </xf>
    <xf numFmtId="0" fontId="1" fillId="0" borderId="2" xfId="1" applyFont="1" applyBorder="1" applyAlignment="1">
      <alignment horizontal="center" wrapText="1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38" fontId="1" fillId="0" borderId="4" xfId="1" applyNumberFormat="1" applyFont="1" applyBorder="1" applyAlignment="1">
      <alignment horizontal="center" wrapText="1"/>
    </xf>
    <xf numFmtId="38" fontId="1" fillId="0" borderId="2" xfId="1" applyNumberFormat="1" applyFont="1" applyBorder="1" applyAlignment="1">
      <alignment horizontal="center" wrapText="1"/>
    </xf>
    <xf numFmtId="0" fontId="1" fillId="0" borderId="4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0" xfId="1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9525</xdr:rowOff>
    </xdr:from>
    <xdr:to>
      <xdr:col>1</xdr:col>
      <xdr:colOff>1285876</xdr:colOff>
      <xdr:row>0</xdr:row>
      <xdr:rowOff>476250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9525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9525</xdr:rowOff>
    </xdr:from>
    <xdr:to>
      <xdr:col>1</xdr:col>
      <xdr:colOff>1123951</xdr:colOff>
      <xdr:row>0</xdr:row>
      <xdr:rowOff>476250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6" y="9525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295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295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295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295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295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mun$/Remuneraciones/Pago%20Concejales/A&#241;o%202015/2015_Tabla%20Imp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mun$/Remuneraciones/Pago%20Concejales/A&#241;o%202015/7%20pago%20Julio-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CTORES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</sheetNames>
    <sheetDataSet>
      <sheetData sheetId="0"/>
      <sheetData sheetId="1"/>
      <sheetData sheetId="2"/>
      <sheetData sheetId="3"/>
      <sheetData sheetId="4">
        <row r="2">
          <cell r="B2">
            <v>583740</v>
          </cell>
        </row>
        <row r="3">
          <cell r="B3">
            <v>1297200</v>
          </cell>
          <cell r="C3">
            <v>0.04</v>
          </cell>
          <cell r="D3">
            <v>23349.600000000002</v>
          </cell>
        </row>
        <row r="4">
          <cell r="A4">
            <v>1297200.01</v>
          </cell>
          <cell r="B4">
            <v>2162000</v>
          </cell>
          <cell r="C4">
            <v>0.08</v>
          </cell>
          <cell r="D4">
            <v>75237.600000000006</v>
          </cell>
        </row>
        <row r="5">
          <cell r="A5">
            <v>2162000.0099999998</v>
          </cell>
          <cell r="B5">
            <v>3026800</v>
          </cell>
          <cell r="C5">
            <v>0.13500000000000001</v>
          </cell>
          <cell r="D5">
            <v>194147.6</v>
          </cell>
        </row>
        <row r="6">
          <cell r="A6">
            <v>3026800.01</v>
          </cell>
          <cell r="B6">
            <v>3891600</v>
          </cell>
          <cell r="C6">
            <v>0.23</v>
          </cell>
          <cell r="D6">
            <v>481693.60000000003</v>
          </cell>
        </row>
        <row r="7">
          <cell r="A7">
            <v>3891600.01</v>
          </cell>
          <cell r="C7">
            <v>0.30399999999999999</v>
          </cell>
          <cell r="D7">
            <v>769672</v>
          </cell>
        </row>
        <row r="8">
          <cell r="A8">
            <v>5188800.01</v>
          </cell>
          <cell r="B8">
            <v>6486000</v>
          </cell>
          <cell r="C8">
            <v>0.35499999999999998</v>
          </cell>
          <cell r="D8">
            <v>1034300.8</v>
          </cell>
        </row>
      </sheetData>
      <sheetData sheetId="5">
        <row r="2">
          <cell r="B2">
            <v>587236.5</v>
          </cell>
        </row>
        <row r="3">
          <cell r="B3">
            <v>1304970</v>
          </cell>
          <cell r="C3">
            <v>0.04</v>
          </cell>
          <cell r="D3">
            <v>23489.460000000003</v>
          </cell>
        </row>
        <row r="4">
          <cell r="A4">
            <v>1304970.01</v>
          </cell>
          <cell r="B4">
            <v>2174950</v>
          </cell>
          <cell r="C4">
            <v>0.08</v>
          </cell>
          <cell r="D4">
            <v>75688.259999999995</v>
          </cell>
        </row>
        <row r="5">
          <cell r="A5">
            <v>2174950.0099999998</v>
          </cell>
          <cell r="B5">
            <v>3044930</v>
          </cell>
          <cell r="C5">
            <v>0.13500000000000001</v>
          </cell>
          <cell r="D5">
            <v>195310.51</v>
          </cell>
        </row>
        <row r="6">
          <cell r="A6">
            <v>3044930.01</v>
          </cell>
          <cell r="B6">
            <v>3914910</v>
          </cell>
          <cell r="C6">
            <v>0.23</v>
          </cell>
          <cell r="D6">
            <v>484578.86000000004</v>
          </cell>
        </row>
        <row r="7">
          <cell r="A7">
            <v>3914910.01</v>
          </cell>
          <cell r="C7">
            <v>0.30399999999999999</v>
          </cell>
          <cell r="D7">
            <v>774282.20000000007</v>
          </cell>
        </row>
        <row r="8">
          <cell r="A8">
            <v>5219880.01</v>
          </cell>
          <cell r="B8">
            <v>6524850</v>
          </cell>
          <cell r="C8">
            <v>0.35499999999999998</v>
          </cell>
          <cell r="D8">
            <v>1040496.0800000001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ago mes"/>
      <sheetName val="Tabla impuesto"/>
    </sheetNames>
    <sheetDataSet>
      <sheetData sheetId="0" refreshError="1"/>
      <sheetData sheetId="1" refreshError="1">
        <row r="5">
          <cell r="D5">
            <v>0.04</v>
          </cell>
          <cell r="E5">
            <v>23677.919999999998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topLeftCell="A10" workbookViewId="0">
      <selection activeCell="J14" sqref="J14"/>
    </sheetView>
  </sheetViews>
  <sheetFormatPr baseColWidth="10" defaultRowHeight="12.75"/>
  <cols>
    <col min="1" max="1" width="4.7109375" style="3" customWidth="1"/>
    <col min="2" max="2" width="31.85546875" style="3" customWidth="1"/>
    <col min="3" max="3" width="13.140625" style="3" customWidth="1"/>
    <col min="4" max="4" width="8.28515625" style="3" customWidth="1"/>
    <col min="5" max="16384" width="11.42578125" style="3"/>
  </cols>
  <sheetData>
    <row r="1" spans="1:5" ht="60" customHeight="1">
      <c r="A1" s="97" t="s">
        <v>17</v>
      </c>
      <c r="B1" s="97"/>
      <c r="C1" s="97"/>
    </row>
    <row r="2" spans="1:5" ht="13.5" customHeight="1">
      <c r="A2" s="10"/>
      <c r="B2" s="10"/>
    </row>
    <row r="3" spans="1:5" s="19" customFormat="1" ht="15" customHeight="1">
      <c r="A3" s="98">
        <v>42005</v>
      </c>
      <c r="B3" s="98"/>
      <c r="C3" s="98"/>
      <c r="D3" s="98"/>
    </row>
    <row r="4" spans="1:5" s="19" customFormat="1" ht="16.5" customHeight="1">
      <c r="A4" s="99" t="s">
        <v>24</v>
      </c>
      <c r="B4" s="99"/>
      <c r="C4" s="99"/>
      <c r="D4" s="99"/>
    </row>
    <row r="5" spans="1:5" s="19" customFormat="1" ht="16.5" customHeight="1">
      <c r="A5" s="100" t="s">
        <v>0</v>
      </c>
      <c r="B5" s="100"/>
      <c r="C5" s="100"/>
      <c r="D5" s="100"/>
    </row>
    <row r="6" spans="1:5" s="1" customFormat="1" ht="12.75" customHeight="1">
      <c r="A6" s="4"/>
      <c r="B6" s="4"/>
      <c r="C6" s="4"/>
      <c r="D6" s="16"/>
    </row>
    <row r="7" spans="1:5" s="1" customFormat="1" ht="18.75" customHeight="1">
      <c r="A7" s="101">
        <v>42005</v>
      </c>
      <c r="B7" s="101"/>
      <c r="C7" s="102">
        <v>43198</v>
      </c>
      <c r="D7" s="102"/>
    </row>
    <row r="8" spans="1:5" ht="18" customHeight="1">
      <c r="A8" s="103" t="s">
        <v>11</v>
      </c>
      <c r="B8" s="103"/>
      <c r="C8" s="104">
        <v>24557.15</v>
      </c>
      <c r="D8" s="104"/>
    </row>
    <row r="9" spans="1:5" ht="13.5" customHeight="1">
      <c r="A9" s="17"/>
      <c r="B9" s="17"/>
      <c r="C9" s="20"/>
      <c r="D9" s="20"/>
    </row>
    <row r="10" spans="1:5" s="11" customFormat="1" ht="12.75" customHeight="1">
      <c r="A10" s="105" t="s">
        <v>1</v>
      </c>
      <c r="B10" s="105" t="s">
        <v>2</v>
      </c>
      <c r="C10" s="105" t="s">
        <v>3</v>
      </c>
      <c r="D10" s="107" t="s">
        <v>12</v>
      </c>
      <c r="E10" s="96" t="s">
        <v>10</v>
      </c>
    </row>
    <row r="11" spans="1:5" s="11" customFormat="1" ht="36.75" customHeight="1">
      <c r="A11" s="106"/>
      <c r="B11" s="106"/>
      <c r="C11" s="106"/>
      <c r="D11" s="108"/>
      <c r="E11" s="96"/>
    </row>
    <row r="12" spans="1:5" s="15" customFormat="1" ht="17.25" customHeight="1">
      <c r="A12" s="12">
        <v>1</v>
      </c>
      <c r="B12" s="13" t="s">
        <v>7</v>
      </c>
      <c r="C12" s="14"/>
      <c r="D12" s="21">
        <v>15.6</v>
      </c>
      <c r="E12" s="22">
        <v>682582</v>
      </c>
    </row>
    <row r="13" spans="1:5" s="11" customFormat="1" ht="17.25" customHeight="1">
      <c r="A13" s="5">
        <v>2</v>
      </c>
      <c r="B13" s="6" t="s">
        <v>18</v>
      </c>
      <c r="C13" s="7"/>
      <c r="D13" s="21">
        <v>15.6</v>
      </c>
      <c r="E13" s="23">
        <v>682582</v>
      </c>
    </row>
    <row r="14" spans="1:5" s="11" customFormat="1" ht="17.25" customHeight="1">
      <c r="A14" s="12">
        <v>3</v>
      </c>
      <c r="B14" s="6" t="s">
        <v>4</v>
      </c>
      <c r="C14" s="7"/>
      <c r="D14" s="21">
        <v>15.6</v>
      </c>
      <c r="E14" s="23">
        <v>682582</v>
      </c>
    </row>
    <row r="15" spans="1:5" s="11" customFormat="1" ht="17.25" customHeight="1">
      <c r="A15" s="12">
        <v>4</v>
      </c>
      <c r="B15" s="6" t="s">
        <v>13</v>
      </c>
      <c r="C15" s="7"/>
      <c r="D15" s="21">
        <v>15.6</v>
      </c>
      <c r="E15" s="23">
        <v>682582</v>
      </c>
    </row>
    <row r="16" spans="1:5" s="11" customFormat="1" ht="17.25" customHeight="1">
      <c r="A16" s="5">
        <v>5</v>
      </c>
      <c r="B16" s="6" t="s">
        <v>21</v>
      </c>
      <c r="C16" s="7"/>
      <c r="D16" s="21">
        <v>15.6</v>
      </c>
      <c r="E16" s="23">
        <v>682582</v>
      </c>
    </row>
    <row r="17" spans="1:5" s="11" customFormat="1" ht="17.25" customHeight="1">
      <c r="A17" s="12">
        <v>6</v>
      </c>
      <c r="B17" s="6" t="s">
        <v>15</v>
      </c>
      <c r="C17" s="7"/>
      <c r="D17" s="21">
        <v>15.6</v>
      </c>
      <c r="E17" s="23">
        <v>682582</v>
      </c>
    </row>
    <row r="18" spans="1:5" s="11" customFormat="1" ht="17.25" customHeight="1">
      <c r="A18" s="12">
        <v>7</v>
      </c>
      <c r="B18" s="6" t="s">
        <v>8</v>
      </c>
      <c r="C18" s="7"/>
      <c r="D18" s="21">
        <v>15.6</v>
      </c>
      <c r="E18" s="23">
        <v>682582</v>
      </c>
    </row>
    <row r="19" spans="1:5" s="11" customFormat="1" ht="17.25" customHeight="1">
      <c r="A19" s="5">
        <v>8</v>
      </c>
      <c r="B19" s="6" t="s">
        <v>22</v>
      </c>
      <c r="C19" s="7"/>
      <c r="D19" s="21">
        <v>15.6</v>
      </c>
      <c r="E19" s="23">
        <v>682582</v>
      </c>
    </row>
    <row r="20" spans="1:5" s="8" customFormat="1" ht="27.75" customHeight="1">
      <c r="C20" s="94" t="s">
        <v>6</v>
      </c>
      <c r="D20" s="95"/>
      <c r="E20" s="24">
        <v>5460656</v>
      </c>
    </row>
    <row r="21" spans="1:5" s="8" customFormat="1">
      <c r="B21" s="9"/>
      <c r="C21" s="4"/>
      <c r="D21" s="4"/>
    </row>
    <row r="22" spans="1:5" s="8" customFormat="1">
      <c r="B22" s="9"/>
      <c r="C22" s="4"/>
      <c r="D22" s="4"/>
    </row>
    <row r="23" spans="1:5" s="8" customFormat="1">
      <c r="B23" s="9"/>
      <c r="C23" s="4"/>
      <c r="D23" s="4"/>
    </row>
    <row r="24" spans="1:5" s="8" customFormat="1">
      <c r="B24" s="9"/>
      <c r="C24" s="4"/>
      <c r="D24" s="4"/>
    </row>
    <row r="25" spans="1:5" s="8" customFormat="1">
      <c r="B25" s="9"/>
      <c r="C25" s="4"/>
      <c r="D25" s="4"/>
    </row>
    <row r="26" spans="1:5" s="8" customFormat="1">
      <c r="A26" s="9"/>
      <c r="B26" s="9"/>
      <c r="C26" s="4"/>
      <c r="D26" s="4"/>
    </row>
    <row r="27" spans="1:5" s="8" customFormat="1">
      <c r="B27" s="9"/>
      <c r="C27" s="4"/>
      <c r="D27" s="4"/>
    </row>
    <row r="28" spans="1:5" s="8" customFormat="1">
      <c r="B28" s="9"/>
      <c r="C28" s="4"/>
      <c r="D28" s="4"/>
    </row>
    <row r="29" spans="1:5" s="8" customFormat="1">
      <c r="B29" s="9"/>
      <c r="C29" s="4"/>
      <c r="D29" s="4"/>
    </row>
    <row r="30" spans="1:5" s="8" customFormat="1">
      <c r="B30" s="9"/>
      <c r="C30" s="4"/>
      <c r="D30" s="4"/>
    </row>
    <row r="31" spans="1:5" s="8" customFormat="1">
      <c r="A31" s="2"/>
      <c r="B31" s="2"/>
      <c r="C31" s="2"/>
      <c r="D31" s="2"/>
    </row>
    <row r="32" spans="1:5">
      <c r="A32" s="18"/>
      <c r="B32" s="18"/>
      <c r="C32" s="18"/>
      <c r="D32" s="18"/>
    </row>
    <row r="33" spans="1:4">
      <c r="A33" s="18"/>
      <c r="B33" s="18"/>
      <c r="C33" s="18"/>
      <c r="D33" s="18"/>
    </row>
    <row r="34" spans="1:4">
      <c r="A34" s="18"/>
      <c r="B34" s="18"/>
      <c r="C34" s="18"/>
      <c r="D34" s="18"/>
    </row>
    <row r="35" spans="1:4">
      <c r="A35" s="18"/>
      <c r="B35" s="18"/>
      <c r="C35" s="18"/>
      <c r="D35" s="18"/>
    </row>
    <row r="36" spans="1:4">
      <c r="A36" s="18"/>
      <c r="B36" s="18"/>
      <c r="C36" s="18"/>
      <c r="D36" s="18"/>
    </row>
    <row r="37" spans="1:4">
      <c r="A37" s="10"/>
      <c r="B37" s="10"/>
      <c r="C37" s="2"/>
      <c r="D37" s="2"/>
    </row>
    <row r="38" spans="1:4">
      <c r="A38" s="93"/>
      <c r="B38" s="93"/>
      <c r="D38" s="2"/>
    </row>
    <row r="41" spans="1:4">
      <c r="C41" s="1"/>
    </row>
  </sheetData>
  <sheetProtection selectLockedCells="1" selectUnlockedCells="1"/>
  <mergeCells count="15">
    <mergeCell ref="A38:B38"/>
    <mergeCell ref="C20:D20"/>
    <mergeCell ref="E10:E11"/>
    <mergeCell ref="A1:C1"/>
    <mergeCell ref="A3:D3"/>
    <mergeCell ref="A4:D4"/>
    <mergeCell ref="A5:D5"/>
    <mergeCell ref="A7:B7"/>
    <mergeCell ref="C7:D7"/>
    <mergeCell ref="A8:B8"/>
    <mergeCell ref="C8:D8"/>
    <mergeCell ref="A10:A11"/>
    <mergeCell ref="B10:B11"/>
    <mergeCell ref="C10:C11"/>
    <mergeCell ref="D10:D11"/>
  </mergeCells>
  <pageMargins left="1" right="1" top="1" bottom="1" header="0.5" footer="0.5"/>
  <pageSetup paperSize="3276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baseColWidth="10" defaultRowHeight="12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C12" sqref="C12:C19"/>
    </sheetView>
  </sheetViews>
  <sheetFormatPr baseColWidth="10" defaultRowHeight="12.75"/>
  <cols>
    <col min="1" max="1" width="5.42578125" customWidth="1"/>
    <col min="2" max="2" width="32.5703125" customWidth="1"/>
    <col min="3" max="3" width="12.7109375" bestFit="1" customWidth="1"/>
    <col min="4" max="4" width="7.5703125" customWidth="1"/>
    <col min="5" max="6" width="0" hidden="1" customWidth="1"/>
  </cols>
  <sheetData>
    <row r="1" spans="1:7" ht="63" customHeight="1">
      <c r="A1" s="97" t="s">
        <v>17</v>
      </c>
      <c r="B1" s="97"/>
      <c r="C1" s="97"/>
      <c r="D1" s="3"/>
      <c r="E1" s="26"/>
      <c r="F1" s="26"/>
      <c r="G1" s="26"/>
    </row>
    <row r="2" spans="1:7">
      <c r="A2" s="10"/>
      <c r="B2" s="10"/>
      <c r="C2" s="3"/>
      <c r="D2" s="3"/>
      <c r="E2" s="26"/>
      <c r="F2" s="26"/>
      <c r="G2" s="26"/>
    </row>
    <row r="3" spans="1:7" ht="15.75">
      <c r="A3" s="119">
        <v>42036</v>
      </c>
      <c r="B3" s="119"/>
      <c r="C3" s="119"/>
      <c r="D3" s="119"/>
      <c r="E3" s="119"/>
      <c r="F3" s="119"/>
      <c r="G3" s="119"/>
    </row>
    <row r="4" spans="1:7" ht="15.75">
      <c r="A4" s="120" t="s">
        <v>25</v>
      </c>
      <c r="B4" s="120"/>
      <c r="C4" s="120"/>
      <c r="D4" s="120"/>
      <c r="E4" s="120"/>
      <c r="F4" s="120"/>
      <c r="G4" s="120"/>
    </row>
    <row r="5" spans="1:7" ht="15.75">
      <c r="A5" s="121" t="s">
        <v>0</v>
      </c>
      <c r="B5" s="121"/>
      <c r="C5" s="121"/>
      <c r="D5" s="121"/>
      <c r="E5" s="121"/>
      <c r="F5" s="121"/>
      <c r="G5" s="121"/>
    </row>
    <row r="6" spans="1:7" ht="16.5">
      <c r="A6" s="28"/>
      <c r="B6" s="28"/>
      <c r="C6" s="28"/>
      <c r="D6" s="29"/>
      <c r="E6" s="29"/>
      <c r="F6" s="30"/>
      <c r="G6" s="30"/>
    </row>
    <row r="7" spans="1:7">
      <c r="A7" s="122">
        <v>41974</v>
      </c>
      <c r="B7" s="122"/>
      <c r="C7" s="123">
        <v>43025</v>
      </c>
      <c r="D7" s="123"/>
      <c r="E7" s="30"/>
      <c r="F7" s="31"/>
      <c r="G7" s="30"/>
    </row>
    <row r="8" spans="1:7">
      <c r="A8" s="113" t="s">
        <v>11</v>
      </c>
      <c r="B8" s="113"/>
      <c r="C8" s="114">
        <v>24545.23</v>
      </c>
      <c r="D8" s="114"/>
      <c r="E8" s="32"/>
      <c r="F8" s="33"/>
      <c r="G8" s="32"/>
    </row>
    <row r="9" spans="1:7">
      <c r="A9" s="34"/>
      <c r="B9" s="34"/>
      <c r="C9" s="35"/>
      <c r="D9" s="35"/>
      <c r="E9" s="32"/>
      <c r="F9" s="32"/>
      <c r="G9" s="32"/>
    </row>
    <row r="10" spans="1:7" ht="12.75" customHeight="1">
      <c r="A10" s="115" t="s">
        <v>1</v>
      </c>
      <c r="B10" s="115" t="s">
        <v>2</v>
      </c>
      <c r="C10" s="115" t="s">
        <v>3</v>
      </c>
      <c r="D10" s="117" t="s">
        <v>28</v>
      </c>
      <c r="E10" s="111" t="s">
        <v>26</v>
      </c>
      <c r="F10" s="111" t="s">
        <v>27</v>
      </c>
      <c r="G10" s="111" t="s">
        <v>10</v>
      </c>
    </row>
    <row r="11" spans="1:7">
      <c r="A11" s="116"/>
      <c r="B11" s="116"/>
      <c r="C11" s="116"/>
      <c r="D11" s="118"/>
      <c r="E11" s="112"/>
      <c r="F11" s="112"/>
      <c r="G11" s="112"/>
    </row>
    <row r="12" spans="1:7">
      <c r="A12" s="12">
        <v>1</v>
      </c>
      <c r="B12" s="13" t="s">
        <v>7</v>
      </c>
      <c r="C12" s="14"/>
      <c r="D12" s="38">
        <v>15.6</v>
      </c>
      <c r="E12" s="27">
        <f>ROUND($C$7*D12,0)</f>
        <v>671190</v>
      </c>
      <c r="F12" s="27">
        <f>ROUND(E12*1.29%,0)</f>
        <v>8658</v>
      </c>
      <c r="G12" s="27">
        <f t="shared" ref="G12:G19" si="0">SUM(E12:F12)</f>
        <v>679848</v>
      </c>
    </row>
    <row r="13" spans="1:7">
      <c r="A13" s="12">
        <v>2</v>
      </c>
      <c r="B13" s="13" t="s">
        <v>18</v>
      </c>
      <c r="C13" s="14"/>
      <c r="D13" s="38">
        <v>15.6</v>
      </c>
      <c r="E13" s="27">
        <f t="shared" ref="E13:E19" si="1">ROUND($C$7*D13,0)</f>
        <v>671190</v>
      </c>
      <c r="F13" s="27">
        <f t="shared" ref="F13:F18" si="2">ROUND(E13*1.29%,0)</f>
        <v>8658</v>
      </c>
      <c r="G13" s="27">
        <f t="shared" si="0"/>
        <v>679848</v>
      </c>
    </row>
    <row r="14" spans="1:7">
      <c r="A14" s="12">
        <v>3</v>
      </c>
      <c r="B14" s="13" t="s">
        <v>4</v>
      </c>
      <c r="C14" s="14"/>
      <c r="D14" s="38">
        <v>15.6</v>
      </c>
      <c r="E14" s="27">
        <f t="shared" si="1"/>
        <v>671190</v>
      </c>
      <c r="F14" s="27">
        <f t="shared" si="2"/>
        <v>8658</v>
      </c>
      <c r="G14" s="27">
        <f t="shared" si="0"/>
        <v>679848</v>
      </c>
    </row>
    <row r="15" spans="1:7">
      <c r="A15" s="12">
        <v>4</v>
      </c>
      <c r="B15" s="13" t="s">
        <v>13</v>
      </c>
      <c r="C15" s="14"/>
      <c r="D15" s="38">
        <v>15.6</v>
      </c>
      <c r="E15" s="27">
        <f t="shared" si="1"/>
        <v>671190</v>
      </c>
      <c r="F15" s="27">
        <f t="shared" si="2"/>
        <v>8658</v>
      </c>
      <c r="G15" s="27">
        <f t="shared" si="0"/>
        <v>679848</v>
      </c>
    </row>
    <row r="16" spans="1:7">
      <c r="A16" s="12">
        <v>5</v>
      </c>
      <c r="B16" s="13" t="s">
        <v>21</v>
      </c>
      <c r="C16" s="14"/>
      <c r="D16" s="38">
        <v>15.6</v>
      </c>
      <c r="E16" s="27">
        <f t="shared" si="1"/>
        <v>671190</v>
      </c>
      <c r="F16" s="27">
        <f t="shared" si="2"/>
        <v>8658</v>
      </c>
      <c r="G16" s="27">
        <f t="shared" si="0"/>
        <v>679848</v>
      </c>
    </row>
    <row r="17" spans="1:7">
      <c r="A17" s="12">
        <v>6</v>
      </c>
      <c r="B17" s="13" t="s">
        <v>15</v>
      </c>
      <c r="C17" s="14"/>
      <c r="D17" s="38">
        <v>15.6</v>
      </c>
      <c r="E17" s="27">
        <f t="shared" si="1"/>
        <v>671190</v>
      </c>
      <c r="F17" s="27">
        <f t="shared" si="2"/>
        <v>8658</v>
      </c>
      <c r="G17" s="27">
        <f t="shared" si="0"/>
        <v>679848</v>
      </c>
    </row>
    <row r="18" spans="1:7">
      <c r="A18" s="12">
        <v>7</v>
      </c>
      <c r="B18" s="13" t="s">
        <v>8</v>
      </c>
      <c r="C18" s="14"/>
      <c r="D18" s="38">
        <v>15.6</v>
      </c>
      <c r="E18" s="27">
        <f t="shared" si="1"/>
        <v>671190</v>
      </c>
      <c r="F18" s="27">
        <f t="shared" si="2"/>
        <v>8658</v>
      </c>
      <c r="G18" s="27">
        <f t="shared" si="0"/>
        <v>679848</v>
      </c>
    </row>
    <row r="19" spans="1:7">
      <c r="A19" s="12">
        <v>8</v>
      </c>
      <c r="B19" s="13" t="s">
        <v>22</v>
      </c>
      <c r="C19" s="14"/>
      <c r="D19" s="38">
        <v>15.6</v>
      </c>
      <c r="E19" s="27">
        <f t="shared" si="1"/>
        <v>671190</v>
      </c>
      <c r="F19" s="27">
        <f>ROUND(E19*1.29%,0)</f>
        <v>8658</v>
      </c>
      <c r="G19" s="27">
        <f t="shared" si="0"/>
        <v>679848</v>
      </c>
    </row>
    <row r="20" spans="1:7">
      <c r="A20" s="39"/>
      <c r="B20" s="39"/>
      <c r="C20" s="109" t="s">
        <v>6</v>
      </c>
      <c r="D20" s="110"/>
      <c r="E20" s="40">
        <f>SUM(E12:E19)</f>
        <v>5369520</v>
      </c>
      <c r="F20" s="40">
        <f>SUM(F12:F19)</f>
        <v>69264</v>
      </c>
      <c r="G20" s="40">
        <f>SUM(G12:G19)</f>
        <v>5438784</v>
      </c>
    </row>
    <row r="21" spans="1:7">
      <c r="A21" s="41"/>
      <c r="B21" s="41"/>
      <c r="C21" s="41"/>
      <c r="D21" s="41"/>
      <c r="E21" s="41"/>
      <c r="F21" s="41"/>
      <c r="G21" s="41"/>
    </row>
    <row r="22" spans="1:7">
      <c r="A22" s="41"/>
      <c r="B22" s="41"/>
      <c r="C22" s="41"/>
      <c r="D22" s="41"/>
      <c r="E22" s="41"/>
      <c r="F22" s="41"/>
      <c r="G22" s="41"/>
    </row>
  </sheetData>
  <mergeCells count="16">
    <mergeCell ref="A1:C1"/>
    <mergeCell ref="A3:G3"/>
    <mergeCell ref="A4:G4"/>
    <mergeCell ref="A5:G5"/>
    <mergeCell ref="A7:B7"/>
    <mergeCell ref="C7:D7"/>
    <mergeCell ref="C20:D20"/>
    <mergeCell ref="E10:E11"/>
    <mergeCell ref="F10:F11"/>
    <mergeCell ref="G10:G11"/>
    <mergeCell ref="A8:B8"/>
    <mergeCell ref="C8:D8"/>
    <mergeCell ref="A10:A11"/>
    <mergeCell ref="B10:B11"/>
    <mergeCell ref="C10:C11"/>
    <mergeCell ref="D10:D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topLeftCell="A10" workbookViewId="0">
      <selection activeCell="C12" sqref="C12:C19"/>
    </sheetView>
  </sheetViews>
  <sheetFormatPr baseColWidth="10" defaultRowHeight="12.75"/>
  <cols>
    <col min="1" max="1" width="3" bestFit="1" customWidth="1"/>
    <col min="2" max="2" width="38.85546875" bestFit="1" customWidth="1"/>
    <col min="3" max="3" width="12.7109375" bestFit="1" customWidth="1"/>
    <col min="5" max="6" width="0" hidden="1" customWidth="1"/>
  </cols>
  <sheetData>
    <row r="1" spans="1:7" ht="60.75" customHeight="1">
      <c r="A1" s="97" t="s">
        <v>17</v>
      </c>
      <c r="B1" s="97"/>
      <c r="C1" s="97"/>
      <c r="D1" s="3"/>
      <c r="E1" s="26"/>
      <c r="F1" s="26"/>
      <c r="G1" s="26"/>
    </row>
    <row r="2" spans="1:7">
      <c r="A2" s="10"/>
      <c r="B2" s="10"/>
      <c r="C2" s="3"/>
      <c r="D2" s="3"/>
      <c r="E2" s="26"/>
      <c r="F2" s="26"/>
      <c r="G2" s="26"/>
    </row>
    <row r="3" spans="1:7" ht="15.75">
      <c r="A3" s="119">
        <v>42064</v>
      </c>
      <c r="B3" s="119"/>
      <c r="C3" s="119"/>
      <c r="D3" s="119"/>
      <c r="E3" s="119"/>
      <c r="F3" s="119"/>
      <c r="G3" s="119"/>
    </row>
    <row r="4" spans="1:7" ht="15.75">
      <c r="A4" s="120" t="s">
        <v>29</v>
      </c>
      <c r="B4" s="120"/>
      <c r="C4" s="120"/>
      <c r="D4" s="120"/>
      <c r="E4" s="120"/>
      <c r="F4" s="120"/>
      <c r="G4" s="120"/>
    </row>
    <row r="5" spans="1:7" ht="15.75">
      <c r="A5" s="121" t="s">
        <v>0</v>
      </c>
      <c r="B5" s="121"/>
      <c r="C5" s="121"/>
      <c r="D5" s="121"/>
      <c r="E5" s="121"/>
      <c r="F5" s="121"/>
      <c r="G5" s="121"/>
    </row>
    <row r="6" spans="1:7" ht="16.5">
      <c r="A6" s="28"/>
      <c r="B6" s="28"/>
      <c r="C6" s="28"/>
      <c r="D6" s="29"/>
      <c r="E6" s="29"/>
      <c r="F6" s="30"/>
      <c r="G6" s="30"/>
    </row>
    <row r="7" spans="1:7">
      <c r="A7" s="122">
        <v>41974</v>
      </c>
      <c r="B7" s="122"/>
      <c r="C7" s="123">
        <v>43068</v>
      </c>
      <c r="D7" s="123"/>
      <c r="E7" s="30"/>
      <c r="F7" s="31"/>
      <c r="G7" s="30"/>
    </row>
    <row r="8" spans="1:7">
      <c r="A8" s="113" t="s">
        <v>11</v>
      </c>
      <c r="B8" s="113"/>
      <c r="C8" s="114">
        <v>24622.78</v>
      </c>
      <c r="D8" s="114"/>
      <c r="E8" s="32"/>
      <c r="F8" s="33"/>
      <c r="G8" s="32"/>
    </row>
    <row r="9" spans="1:7">
      <c r="A9" s="34"/>
      <c r="B9" s="34"/>
      <c r="C9" s="35"/>
      <c r="D9" s="35"/>
      <c r="E9" s="32"/>
      <c r="F9" s="32"/>
      <c r="G9" s="32"/>
    </row>
    <row r="10" spans="1:7" ht="12.75" customHeight="1">
      <c r="A10" s="115" t="s">
        <v>1</v>
      </c>
      <c r="B10" s="115" t="s">
        <v>2</v>
      </c>
      <c r="C10" s="115" t="s">
        <v>3</v>
      </c>
      <c r="D10" s="117" t="s">
        <v>12</v>
      </c>
      <c r="E10" s="111" t="s">
        <v>26</v>
      </c>
      <c r="F10" s="111" t="s">
        <v>27</v>
      </c>
      <c r="G10" s="111" t="s">
        <v>10</v>
      </c>
    </row>
    <row r="11" spans="1:7">
      <c r="A11" s="116"/>
      <c r="B11" s="116"/>
      <c r="C11" s="116"/>
      <c r="D11" s="118"/>
      <c r="E11" s="112"/>
      <c r="F11" s="112"/>
      <c r="G11" s="112"/>
    </row>
    <row r="12" spans="1:7">
      <c r="A12" s="12">
        <v>1</v>
      </c>
      <c r="B12" s="13" t="s">
        <v>7</v>
      </c>
      <c r="C12" s="14"/>
      <c r="D12" s="38">
        <v>15.6</v>
      </c>
      <c r="E12" s="27">
        <f>ROUND($C$7*D12,0)</f>
        <v>671861</v>
      </c>
      <c r="F12" s="27">
        <f>ROUND(E12*1.29%,0)</f>
        <v>8667</v>
      </c>
      <c r="G12" s="27">
        <f t="shared" ref="G12:G19" si="0">SUM(E12:F12)</f>
        <v>680528</v>
      </c>
    </row>
    <row r="13" spans="1:7">
      <c r="A13" s="12">
        <v>2</v>
      </c>
      <c r="B13" s="13" t="s">
        <v>18</v>
      </c>
      <c r="C13" s="14"/>
      <c r="D13" s="38">
        <v>15.6</v>
      </c>
      <c r="E13" s="27">
        <f t="shared" ref="E13:E19" si="1">ROUND($C$7*D13,0)</f>
        <v>671861</v>
      </c>
      <c r="F13" s="27">
        <f t="shared" ref="F13:F18" si="2">ROUND(E13*1.29%,0)</f>
        <v>8667</v>
      </c>
      <c r="G13" s="27">
        <f t="shared" si="0"/>
        <v>680528</v>
      </c>
    </row>
    <row r="14" spans="1:7">
      <c r="A14" s="12">
        <v>3</v>
      </c>
      <c r="B14" s="13" t="s">
        <v>4</v>
      </c>
      <c r="C14" s="14"/>
      <c r="D14" s="38">
        <v>15.6</v>
      </c>
      <c r="E14" s="27">
        <f t="shared" si="1"/>
        <v>671861</v>
      </c>
      <c r="F14" s="27">
        <f t="shared" si="2"/>
        <v>8667</v>
      </c>
      <c r="G14" s="27">
        <f t="shared" si="0"/>
        <v>680528</v>
      </c>
    </row>
    <row r="15" spans="1:7">
      <c r="A15" s="12">
        <v>4</v>
      </c>
      <c r="B15" s="13" t="s">
        <v>13</v>
      </c>
      <c r="C15" s="14"/>
      <c r="D15" s="38">
        <v>15.6</v>
      </c>
      <c r="E15" s="27">
        <f t="shared" si="1"/>
        <v>671861</v>
      </c>
      <c r="F15" s="27">
        <f t="shared" si="2"/>
        <v>8667</v>
      </c>
      <c r="G15" s="27">
        <f t="shared" si="0"/>
        <v>680528</v>
      </c>
    </row>
    <row r="16" spans="1:7">
      <c r="A16" s="12">
        <v>5</v>
      </c>
      <c r="B16" s="13" t="s">
        <v>21</v>
      </c>
      <c r="C16" s="14"/>
      <c r="D16" s="38">
        <v>15.6</v>
      </c>
      <c r="E16" s="27">
        <f t="shared" si="1"/>
        <v>671861</v>
      </c>
      <c r="F16" s="27">
        <f t="shared" si="2"/>
        <v>8667</v>
      </c>
      <c r="G16" s="27">
        <f t="shared" si="0"/>
        <v>680528</v>
      </c>
    </row>
    <row r="17" spans="1:7">
      <c r="A17" s="12">
        <v>6</v>
      </c>
      <c r="B17" s="13" t="s">
        <v>15</v>
      </c>
      <c r="C17" s="14"/>
      <c r="D17" s="38">
        <v>15.6</v>
      </c>
      <c r="E17" s="27">
        <f t="shared" si="1"/>
        <v>671861</v>
      </c>
      <c r="F17" s="27">
        <f t="shared" si="2"/>
        <v>8667</v>
      </c>
      <c r="G17" s="27">
        <f t="shared" si="0"/>
        <v>680528</v>
      </c>
    </row>
    <row r="18" spans="1:7">
      <c r="A18" s="12">
        <v>7</v>
      </c>
      <c r="B18" s="13" t="s">
        <v>8</v>
      </c>
      <c r="C18" s="14"/>
      <c r="D18" s="38">
        <v>15.6</v>
      </c>
      <c r="E18" s="27">
        <f t="shared" si="1"/>
        <v>671861</v>
      </c>
      <c r="F18" s="27">
        <f t="shared" si="2"/>
        <v>8667</v>
      </c>
      <c r="G18" s="27">
        <f t="shared" si="0"/>
        <v>680528</v>
      </c>
    </row>
    <row r="19" spans="1:7">
      <c r="A19" s="12">
        <v>8</v>
      </c>
      <c r="B19" s="13" t="s">
        <v>22</v>
      </c>
      <c r="C19" s="14"/>
      <c r="D19" s="38">
        <v>15.6</v>
      </c>
      <c r="E19" s="27">
        <f t="shared" si="1"/>
        <v>671861</v>
      </c>
      <c r="F19" s="27">
        <f>ROUND(E19*1.29%,0)</f>
        <v>8667</v>
      </c>
      <c r="G19" s="27">
        <f t="shared" si="0"/>
        <v>680528</v>
      </c>
    </row>
    <row r="20" spans="1:7">
      <c r="A20" s="39"/>
      <c r="B20" s="39"/>
      <c r="C20" s="109" t="s">
        <v>6</v>
      </c>
      <c r="D20" s="110"/>
      <c r="E20" s="40">
        <f>SUM(E12:E19)</f>
        <v>5374888</v>
      </c>
      <c r="F20" s="40">
        <f>SUM(F12:F19)</f>
        <v>69336</v>
      </c>
      <c r="G20" s="40">
        <f>SUM(G12:G19)</f>
        <v>5444224</v>
      </c>
    </row>
    <row r="21" spans="1:7">
      <c r="A21" s="41"/>
      <c r="B21" s="41"/>
      <c r="C21" s="41"/>
      <c r="D21" s="41"/>
      <c r="E21" s="41"/>
      <c r="F21" s="41"/>
      <c r="G21" s="41"/>
    </row>
  </sheetData>
  <mergeCells count="16">
    <mergeCell ref="A1:C1"/>
    <mergeCell ref="A3:G3"/>
    <mergeCell ref="A4:G4"/>
    <mergeCell ref="A5:G5"/>
    <mergeCell ref="A7:B7"/>
    <mergeCell ref="C7:D7"/>
    <mergeCell ref="C20:D20"/>
    <mergeCell ref="E10:E11"/>
    <mergeCell ref="F10:F11"/>
    <mergeCell ref="G10:G11"/>
    <mergeCell ref="A8:B8"/>
    <mergeCell ref="C8:D8"/>
    <mergeCell ref="A10:A11"/>
    <mergeCell ref="B10:B11"/>
    <mergeCell ref="C10:C11"/>
    <mergeCell ref="D10:D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topLeftCell="A16" workbookViewId="0">
      <selection activeCell="C12" sqref="C12:C19"/>
    </sheetView>
  </sheetViews>
  <sheetFormatPr baseColWidth="10" defaultRowHeight="12.75"/>
  <cols>
    <col min="1" max="1" width="3" bestFit="1" customWidth="1"/>
    <col min="2" max="2" width="38.85546875" bestFit="1" customWidth="1"/>
    <col min="3" max="3" width="12.7109375" bestFit="1" customWidth="1"/>
    <col min="4" max="4" width="10.5703125" bestFit="1" customWidth="1"/>
    <col min="5" max="6" width="0" hidden="1" customWidth="1"/>
    <col min="8" max="10" width="0" hidden="1" customWidth="1"/>
  </cols>
  <sheetData>
    <row r="1" spans="1:10" ht="68.25" customHeight="1">
      <c r="A1" s="97" t="s">
        <v>17</v>
      </c>
      <c r="B1" s="97"/>
      <c r="C1" s="97"/>
      <c r="D1" s="3"/>
      <c r="E1" s="26"/>
      <c r="F1" s="26"/>
      <c r="G1" s="26"/>
      <c r="H1" s="26"/>
      <c r="I1" s="3"/>
      <c r="J1" s="3"/>
    </row>
    <row r="2" spans="1:10">
      <c r="A2" s="10"/>
      <c r="B2" s="10"/>
      <c r="C2" s="3"/>
      <c r="D2" s="3"/>
      <c r="E2" s="26"/>
      <c r="F2" s="26"/>
      <c r="G2" s="26"/>
      <c r="H2" s="26"/>
      <c r="I2" s="3"/>
      <c r="J2" s="3"/>
    </row>
    <row r="3" spans="1:10" ht="15.75">
      <c r="A3" s="119">
        <v>42095</v>
      </c>
      <c r="B3" s="119"/>
      <c r="C3" s="119"/>
      <c r="D3" s="119"/>
      <c r="E3" s="50"/>
      <c r="F3" s="50"/>
      <c r="G3" s="50"/>
      <c r="H3" s="50"/>
      <c r="I3" s="50"/>
      <c r="J3" s="50"/>
    </row>
    <row r="4" spans="1:10" ht="15.75">
      <c r="A4" s="120" t="s">
        <v>30</v>
      </c>
      <c r="B4" s="120"/>
      <c r="C4" s="120"/>
      <c r="D4" s="120"/>
      <c r="E4" s="51"/>
      <c r="F4" s="51"/>
      <c r="G4" s="51"/>
      <c r="H4" s="51"/>
      <c r="I4" s="51"/>
      <c r="J4" s="51"/>
    </row>
    <row r="5" spans="1:10" ht="15.75">
      <c r="A5" s="126" t="s">
        <v>0</v>
      </c>
      <c r="B5" s="126"/>
      <c r="C5" s="126"/>
      <c r="D5" s="126"/>
      <c r="E5" s="49"/>
      <c r="F5" s="49"/>
      <c r="G5" s="49"/>
      <c r="H5" s="49"/>
      <c r="I5" s="49"/>
      <c r="J5" s="49"/>
    </row>
    <row r="6" spans="1:10" ht="16.5">
      <c r="A6" s="4"/>
      <c r="B6" s="4"/>
      <c r="C6" s="4"/>
      <c r="D6" s="16"/>
      <c r="E6" s="16"/>
      <c r="F6" s="46"/>
      <c r="G6" s="46"/>
      <c r="H6" s="46"/>
      <c r="I6" s="1"/>
      <c r="J6" s="1"/>
    </row>
    <row r="7" spans="1:10">
      <c r="A7" s="101">
        <v>42095</v>
      </c>
      <c r="B7" s="101"/>
      <c r="C7" s="123">
        <v>43240</v>
      </c>
      <c r="D7" s="123"/>
      <c r="E7" s="30"/>
      <c r="F7" s="31"/>
      <c r="G7" s="30"/>
      <c r="H7" s="30"/>
      <c r="I7" s="52"/>
      <c r="J7" s="1"/>
    </row>
    <row r="8" spans="1:10">
      <c r="A8" s="26"/>
      <c r="B8" s="26"/>
      <c r="C8" s="32"/>
      <c r="D8" s="32"/>
      <c r="E8" s="32"/>
      <c r="F8" s="33"/>
      <c r="G8" s="32"/>
      <c r="H8" s="32"/>
      <c r="I8" s="53"/>
      <c r="J8" s="3"/>
    </row>
    <row r="9" spans="1:10">
      <c r="A9" s="25"/>
      <c r="B9" s="25"/>
      <c r="C9" s="35"/>
      <c r="D9" s="35"/>
      <c r="E9" s="32"/>
      <c r="F9" s="32"/>
      <c r="G9" s="32"/>
      <c r="H9" s="32"/>
      <c r="I9" s="53"/>
      <c r="J9" s="3"/>
    </row>
    <row r="10" spans="1:10">
      <c r="A10" s="105" t="s">
        <v>1</v>
      </c>
      <c r="B10" s="105" t="s">
        <v>2</v>
      </c>
      <c r="C10" s="115" t="s">
        <v>3</v>
      </c>
      <c r="D10" s="117" t="s">
        <v>12</v>
      </c>
      <c r="E10" s="111" t="s">
        <v>26</v>
      </c>
      <c r="F10" s="111" t="s">
        <v>31</v>
      </c>
      <c r="G10" s="111" t="s">
        <v>10</v>
      </c>
      <c r="H10" s="36"/>
      <c r="I10" s="111" t="s">
        <v>32</v>
      </c>
      <c r="J10" s="124" t="s">
        <v>33</v>
      </c>
    </row>
    <row r="11" spans="1:10" ht="25.5">
      <c r="A11" s="106"/>
      <c r="B11" s="106"/>
      <c r="C11" s="116"/>
      <c r="D11" s="118"/>
      <c r="E11" s="112"/>
      <c r="F11" s="112"/>
      <c r="G11" s="112"/>
      <c r="H11" s="37" t="s">
        <v>34</v>
      </c>
      <c r="I11" s="112"/>
      <c r="J11" s="125"/>
    </row>
    <row r="12" spans="1:10">
      <c r="A12" s="12">
        <v>1</v>
      </c>
      <c r="B12" s="13" t="s">
        <v>7</v>
      </c>
      <c r="C12" s="14"/>
      <c r="D12" s="38">
        <v>15.6</v>
      </c>
      <c r="E12" s="27">
        <f>ROUND($C$7*D12,0)</f>
        <v>674544</v>
      </c>
      <c r="F12" s="27">
        <f>ROUND(E12*1.29%,0)</f>
        <v>8702</v>
      </c>
      <c r="G12" s="27">
        <f t="shared" ref="G12:G19" si="0">SUM(E12:F12)</f>
        <v>683246</v>
      </c>
      <c r="H12" s="54">
        <f>ROUND(IF(AND(E12&lt;[1]ABR!$A$4,E12&gt;[1]ABR!$B$2),(E12*[1]ABR!$C$3)-[1]ABR!$D$3,IF(AND(E12&lt;[1]ABR!$A$5,E12&gt;[1]ABR!$B$3),(E12*[1]ABR!$C$4)-[1]ABR!$D$4,IF(AND(E12&lt;[1]ABR!$A$6,E12&gt;[1]ABR!$B$4),(E12*[1]ABR!$C$5)-[1]ABR!$D$5,IF(AND(E12&lt;[1]ABR!$A$7,E12&gt;[1]ABR!$B$5),(E12*[1]ABR!$C$6)-[1]ABR!$D$6,IF(AND(E12&lt;[1]ABR!$A$8,E12&gt;[1]ABR!$B$6),(E12*[1]ABR!$C$7)-[1]ABR!$D$7,IF(39&gt;[1]ABR!$B$8,(E12*[1]ABR!$C$8)-[1]ABR!$D$8,0)))))),0)</f>
        <v>3632</v>
      </c>
      <c r="I12" s="27">
        <v>0</v>
      </c>
      <c r="J12" s="47">
        <f>E12-H12-I12</f>
        <v>670912</v>
      </c>
    </row>
    <row r="13" spans="1:10">
      <c r="A13" s="5">
        <v>2</v>
      </c>
      <c r="B13" s="6" t="s">
        <v>18</v>
      </c>
      <c r="C13" s="14"/>
      <c r="D13" s="38">
        <v>15.6</v>
      </c>
      <c r="E13" s="27">
        <f t="shared" ref="E13:E19" si="1">ROUND($C$7*D13,0)</f>
        <v>674544</v>
      </c>
      <c r="F13" s="27">
        <f t="shared" ref="F13:F18" si="2">ROUND(E13*1.29%,0)</f>
        <v>8702</v>
      </c>
      <c r="G13" s="27">
        <f t="shared" si="0"/>
        <v>683246</v>
      </c>
      <c r="H13" s="54">
        <f>ROUND(IF(AND(E13&lt;[1]ABR!$A$4,E13&gt;[1]ABR!$B$2),(E13*[1]ABR!$C$3)-[1]ABR!$D$3,IF(AND(E13&lt;[1]ABR!$A$5,E13&gt;[1]ABR!$B$3),(E13*[1]ABR!$C$4)-[1]ABR!$D$4,IF(AND(E13&lt;[1]ABR!$A$6,E13&gt;[1]ABR!$B$4),(E13*[1]ABR!$C$5)-[1]ABR!$D$5,IF(AND(E13&lt;[1]ABR!$A$7,E13&gt;[1]ABR!$B$5),(E13*[1]ABR!$C$6)-[1]ABR!$D$6,IF(AND(E13&lt;[1]ABR!$A$8,E13&gt;[1]ABR!$B$6),(E13*[1]ABR!$C$7)-[1]ABR!$D$7,IF(39&gt;[1]ABR!$B$8,(E13*[1]ABR!$C$8)-[1]ABR!$D$8,0)))))),0)</f>
        <v>3632</v>
      </c>
      <c r="I13" s="27">
        <v>0</v>
      </c>
      <c r="J13" s="47">
        <f t="shared" ref="J13:J19" si="3">E13-H13-I13</f>
        <v>670912</v>
      </c>
    </row>
    <row r="14" spans="1:10">
      <c r="A14" s="12">
        <v>3</v>
      </c>
      <c r="B14" s="6" t="s">
        <v>35</v>
      </c>
      <c r="C14" s="14"/>
      <c r="D14" s="38">
        <v>15.6</v>
      </c>
      <c r="E14" s="27">
        <f t="shared" si="1"/>
        <v>674544</v>
      </c>
      <c r="F14" s="27">
        <f t="shared" si="2"/>
        <v>8702</v>
      </c>
      <c r="G14" s="27">
        <f t="shared" si="0"/>
        <v>683246</v>
      </c>
      <c r="H14" s="54">
        <f>ROUND(IF(AND(E14&lt;[1]ABR!$A$4,E14&gt;[1]ABR!$B$2),(E14*[1]ABR!$C$3)-[1]ABR!$D$3,IF(AND(E14&lt;[1]ABR!$A$5,E14&gt;[1]ABR!$B$3),(E14*[1]ABR!$C$4)-[1]ABR!$D$4,IF(AND(E14&lt;[1]ABR!$A$6,E14&gt;[1]ABR!$B$4),(E14*[1]ABR!$C$5)-[1]ABR!$D$5,IF(AND(E14&lt;[1]ABR!$A$7,E14&gt;[1]ABR!$B$5),(E14*[1]ABR!$C$6)-[1]ABR!$D$6,IF(AND(E14&lt;[1]ABR!$A$8,E14&gt;[1]ABR!$B$6),(E14*[1]ABR!$C$7)-[1]ABR!$D$7,IF(39&gt;[1]ABR!$B$8,(E14*[1]ABR!$C$8)-[1]ABR!$D$8,0)))))),0)</f>
        <v>3632</v>
      </c>
      <c r="I14" s="27">
        <v>0</v>
      </c>
      <c r="J14" s="47">
        <f t="shared" si="3"/>
        <v>670912</v>
      </c>
    </row>
    <row r="15" spans="1:10">
      <c r="A15" s="12">
        <v>4</v>
      </c>
      <c r="B15" s="6" t="s">
        <v>13</v>
      </c>
      <c r="C15" s="14"/>
      <c r="D15" s="38">
        <v>15.6</v>
      </c>
      <c r="E15" s="27">
        <f t="shared" si="1"/>
        <v>674544</v>
      </c>
      <c r="F15" s="27">
        <f t="shared" si="2"/>
        <v>8702</v>
      </c>
      <c r="G15" s="27">
        <f t="shared" si="0"/>
        <v>683246</v>
      </c>
      <c r="H15" s="54">
        <f>ROUND(IF(AND(E15&lt;[1]ABR!$A$4,E15&gt;[1]ABR!$B$2),(E15*[1]ABR!$C$3)-[1]ABR!$D$3,IF(AND(E15&lt;[1]ABR!$A$5,E15&gt;[1]ABR!$B$3),(E15*[1]ABR!$C$4)-[1]ABR!$D$4,IF(AND(E15&lt;[1]ABR!$A$6,E15&gt;[1]ABR!$B$4),(E15*[1]ABR!$C$5)-[1]ABR!$D$5,IF(AND(E15&lt;[1]ABR!$A$7,E15&gt;[1]ABR!$B$5),(E15*[1]ABR!$C$6)-[1]ABR!$D$6,IF(AND(E15&lt;[1]ABR!$A$8,E15&gt;[1]ABR!$B$6),(E15*[1]ABR!$C$7)-[1]ABR!$D$7,IF(39&gt;[1]ABR!$B$8,(E15*[1]ABR!$C$8)-[1]ABR!$D$8,0)))))),0)</f>
        <v>3632</v>
      </c>
      <c r="I15" s="27">
        <v>0</v>
      </c>
      <c r="J15" s="47">
        <f t="shared" si="3"/>
        <v>670912</v>
      </c>
    </row>
    <row r="16" spans="1:10">
      <c r="A16" s="5">
        <v>5</v>
      </c>
      <c r="B16" s="6" t="s">
        <v>21</v>
      </c>
      <c r="C16" s="14"/>
      <c r="D16" s="38">
        <v>15.6</v>
      </c>
      <c r="E16" s="27">
        <f t="shared" si="1"/>
        <v>674544</v>
      </c>
      <c r="F16" s="27">
        <f t="shared" si="2"/>
        <v>8702</v>
      </c>
      <c r="G16" s="27">
        <f t="shared" si="0"/>
        <v>683246</v>
      </c>
      <c r="H16" s="54">
        <f>ROUND(IF(AND(E16&lt;[1]ABR!$A$4,E16&gt;[1]ABR!$B$2),(E16*[1]ABR!$C$3)-[1]ABR!$D$3,IF(AND(E16&lt;[1]ABR!$A$5,E16&gt;[1]ABR!$B$3),(E16*[1]ABR!$C$4)-[1]ABR!$D$4,IF(AND(E16&lt;[1]ABR!$A$6,E16&gt;[1]ABR!$B$4),(E16*[1]ABR!$C$5)-[1]ABR!$D$5,IF(AND(E16&lt;[1]ABR!$A$7,E16&gt;[1]ABR!$B$5),(E16*[1]ABR!$C$6)-[1]ABR!$D$6,IF(AND(E16&lt;[1]ABR!$A$8,E16&gt;[1]ABR!$B$6),(E16*[1]ABR!$C$7)-[1]ABR!$D$7,IF(39&gt;[1]ABR!$B$8,(E16*[1]ABR!$C$8)-[1]ABR!$D$8,0)))))),0)</f>
        <v>3632</v>
      </c>
      <c r="I16" s="27">
        <v>0</v>
      </c>
      <c r="J16" s="47">
        <f t="shared" si="3"/>
        <v>670912</v>
      </c>
    </row>
    <row r="17" spans="1:10">
      <c r="A17" s="12">
        <v>6</v>
      </c>
      <c r="B17" s="6" t="s">
        <v>15</v>
      </c>
      <c r="C17" s="14"/>
      <c r="D17" s="38">
        <v>15.6</v>
      </c>
      <c r="E17" s="27">
        <f t="shared" si="1"/>
        <v>674544</v>
      </c>
      <c r="F17" s="27">
        <f t="shared" si="2"/>
        <v>8702</v>
      </c>
      <c r="G17" s="27">
        <f t="shared" si="0"/>
        <v>683246</v>
      </c>
      <c r="H17" s="54">
        <f>ROUND(IF(AND(E17&lt;[1]ABR!$A$4,E17&gt;[1]ABR!$B$2),(E17*[1]ABR!$C$3)-[1]ABR!$D$3,IF(AND(E17&lt;[1]ABR!$A$5,E17&gt;[1]ABR!$B$3),(E17*[1]ABR!$C$4)-[1]ABR!$D$4,IF(AND(E17&lt;[1]ABR!$A$6,E17&gt;[1]ABR!$B$4),(E17*[1]ABR!$C$5)-[1]ABR!$D$5,IF(AND(E17&lt;[1]ABR!$A$7,E17&gt;[1]ABR!$B$5),(E17*[1]ABR!$C$6)-[1]ABR!$D$6,IF(AND(E17&lt;[1]ABR!$A$8,E17&gt;[1]ABR!$B$6),(E17*[1]ABR!$C$7)-[1]ABR!$D$7,IF(39&gt;[1]ABR!$B$8,(E17*[1]ABR!$C$8)-[1]ABR!$D$8,0)))))),0)</f>
        <v>3632</v>
      </c>
      <c r="I17" s="27">
        <v>0</v>
      </c>
      <c r="J17" s="47">
        <f t="shared" si="3"/>
        <v>670912</v>
      </c>
    </row>
    <row r="18" spans="1:10">
      <c r="A18" s="12">
        <v>7</v>
      </c>
      <c r="B18" s="6" t="s">
        <v>8</v>
      </c>
      <c r="C18" s="14"/>
      <c r="D18" s="38">
        <v>15.6</v>
      </c>
      <c r="E18" s="27">
        <f t="shared" si="1"/>
        <v>674544</v>
      </c>
      <c r="F18" s="27">
        <f t="shared" si="2"/>
        <v>8702</v>
      </c>
      <c r="G18" s="27">
        <f t="shared" si="0"/>
        <v>683246</v>
      </c>
      <c r="H18" s="54">
        <f>ROUND(IF(AND(E18&lt;[1]ABR!$A$4,E18&gt;[1]ABR!$B$2),(E18*[1]ABR!$C$3)-[1]ABR!$D$3,IF(AND(E18&lt;[1]ABR!$A$5,E18&gt;[1]ABR!$B$3),(E18*[1]ABR!$C$4)-[1]ABR!$D$4,IF(AND(E18&lt;[1]ABR!$A$6,E18&gt;[1]ABR!$B$4),(E18*[1]ABR!$C$5)-[1]ABR!$D$5,IF(AND(E18&lt;[1]ABR!$A$7,E18&gt;[1]ABR!$B$5),(E18*[1]ABR!$C$6)-[1]ABR!$D$6,IF(AND(E18&lt;[1]ABR!$A$8,E18&gt;[1]ABR!$B$6),(E18*[1]ABR!$C$7)-[1]ABR!$D$7,IF(39&gt;[1]ABR!$B$8,(E18*[1]ABR!$C$8)-[1]ABR!$D$8,0)))))),0)</f>
        <v>3632</v>
      </c>
      <c r="I18" s="27">
        <v>0</v>
      </c>
      <c r="J18" s="47">
        <f t="shared" si="3"/>
        <v>670912</v>
      </c>
    </row>
    <row r="19" spans="1:10">
      <c r="A19" s="5">
        <v>8</v>
      </c>
      <c r="B19" s="6" t="s">
        <v>22</v>
      </c>
      <c r="C19" s="14"/>
      <c r="D19" s="38">
        <v>15.6</v>
      </c>
      <c r="E19" s="27">
        <f t="shared" si="1"/>
        <v>674544</v>
      </c>
      <c r="F19" s="27">
        <f>ROUND(E19*1.29%,0)</f>
        <v>8702</v>
      </c>
      <c r="G19" s="27">
        <f t="shared" si="0"/>
        <v>683246</v>
      </c>
      <c r="H19" s="54">
        <f>ROUND(IF(AND(E19&lt;[1]ABR!$A$4,E19&gt;[1]ABR!$B$2),(E19*[1]ABR!$C$3)-[1]ABR!$D$3,IF(AND(E19&lt;[1]ABR!$A$5,E19&gt;[1]ABR!$B$3),(E19*[1]ABR!$C$4)-[1]ABR!$D$4,IF(AND(E19&lt;[1]ABR!$A$6,E19&gt;[1]ABR!$B$4),(E19*[1]ABR!$C$5)-[1]ABR!$D$5,IF(AND(E19&lt;[1]ABR!$A$7,E19&gt;[1]ABR!$B$5),(E19*[1]ABR!$C$6)-[1]ABR!$D$6,IF(AND(E19&lt;[1]ABR!$A$8,E19&gt;[1]ABR!$B$6),(E19*[1]ABR!$C$7)-[1]ABR!$D$7,IF(39&gt;[1]ABR!$B$8,(E19*[1]ABR!$C$8)-[1]ABR!$D$8,0)))))),0)</f>
        <v>3632</v>
      </c>
      <c r="I19" s="27">
        <v>0</v>
      </c>
      <c r="J19" s="47">
        <f t="shared" si="3"/>
        <v>670912</v>
      </c>
    </row>
    <row r="20" spans="1:10">
      <c r="A20" s="8"/>
      <c r="B20" s="8"/>
      <c r="C20" s="109" t="s">
        <v>6</v>
      </c>
      <c r="D20" s="110"/>
      <c r="E20" s="40">
        <f>SUM(E12:E19)</f>
        <v>5396352</v>
      </c>
      <c r="F20" s="40">
        <f>SUM(F12:F19)</f>
        <v>69616</v>
      </c>
      <c r="G20" s="40">
        <f>SUM(G12:G19)</f>
        <v>5465968</v>
      </c>
      <c r="H20" s="40">
        <f>SUM(H12:H19)</f>
        <v>29056</v>
      </c>
      <c r="I20" s="40">
        <f t="shared" ref="I20:J20" si="4">SUM(I12:I19)</f>
        <v>0</v>
      </c>
      <c r="J20" s="48">
        <f t="shared" si="4"/>
        <v>5367296</v>
      </c>
    </row>
    <row r="21" spans="1:10">
      <c r="C21" s="41"/>
      <c r="D21" s="41"/>
      <c r="E21" s="41"/>
      <c r="F21" s="41"/>
      <c r="G21" s="41"/>
      <c r="H21" s="41"/>
      <c r="I21" s="41"/>
    </row>
  </sheetData>
  <mergeCells count="16">
    <mergeCell ref="J10:J11"/>
    <mergeCell ref="C20:D20"/>
    <mergeCell ref="A3:D3"/>
    <mergeCell ref="A4:D4"/>
    <mergeCell ref="A5:D5"/>
    <mergeCell ref="A10:A11"/>
    <mergeCell ref="B10:B11"/>
    <mergeCell ref="C10:C11"/>
    <mergeCell ref="D10:D11"/>
    <mergeCell ref="E10:E11"/>
    <mergeCell ref="F10:F11"/>
    <mergeCell ref="A1:C1"/>
    <mergeCell ref="A7:B7"/>
    <mergeCell ref="C7:D7"/>
    <mergeCell ref="G10:G11"/>
    <mergeCell ref="I10:I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1"/>
  <sheetViews>
    <sheetView topLeftCell="A7" workbookViewId="0">
      <selection activeCell="C12" sqref="C12:C19"/>
    </sheetView>
  </sheetViews>
  <sheetFormatPr baseColWidth="10" defaultRowHeight="12.75"/>
  <cols>
    <col min="1" max="1" width="3" bestFit="1" customWidth="1"/>
    <col min="2" max="2" width="38.85546875" bestFit="1" customWidth="1"/>
    <col min="3" max="3" width="12.7109375" bestFit="1" customWidth="1"/>
    <col min="4" max="4" width="10.5703125" bestFit="1" customWidth="1"/>
    <col min="5" max="6" width="11.42578125" hidden="1" customWidth="1"/>
    <col min="7" max="7" width="9.7109375" bestFit="1" customWidth="1"/>
    <col min="8" max="10" width="11.42578125" hidden="1" customWidth="1"/>
  </cols>
  <sheetData>
    <row r="1" spans="1:10" ht="68.25" customHeight="1">
      <c r="A1" s="97" t="s">
        <v>17</v>
      </c>
      <c r="B1" s="97"/>
      <c r="C1" s="97"/>
      <c r="D1" s="3"/>
      <c r="E1" s="26"/>
      <c r="F1" s="26"/>
      <c r="G1" s="26"/>
      <c r="H1" s="26"/>
      <c r="I1" s="3"/>
      <c r="J1" s="3"/>
    </row>
    <row r="2" spans="1:10">
      <c r="A2" s="10"/>
      <c r="B2" s="10"/>
      <c r="C2" s="3"/>
      <c r="D2" s="3"/>
      <c r="E2" s="26"/>
      <c r="F2" s="26"/>
      <c r="G2" s="26"/>
      <c r="H2" s="26"/>
      <c r="I2" s="3"/>
      <c r="J2" s="3"/>
    </row>
    <row r="3" spans="1:10" ht="15.75">
      <c r="A3" s="119">
        <v>42125</v>
      </c>
      <c r="B3" s="119"/>
      <c r="C3" s="119"/>
      <c r="D3" s="119"/>
      <c r="E3" s="50"/>
      <c r="F3" s="50"/>
      <c r="G3" s="50"/>
      <c r="H3" s="50"/>
      <c r="I3" s="50"/>
      <c r="J3" s="50"/>
    </row>
    <row r="4" spans="1:10" ht="15.75">
      <c r="A4" s="120" t="s">
        <v>36</v>
      </c>
      <c r="B4" s="120"/>
      <c r="C4" s="120"/>
      <c r="D4" s="120"/>
      <c r="E4" s="51"/>
      <c r="F4" s="51"/>
      <c r="G4" s="51"/>
      <c r="H4" s="51"/>
      <c r="I4" s="51"/>
      <c r="J4" s="51"/>
    </row>
    <row r="5" spans="1:10" ht="15.75">
      <c r="A5" s="126" t="s">
        <v>0</v>
      </c>
      <c r="B5" s="126"/>
      <c r="C5" s="126"/>
      <c r="D5" s="126"/>
      <c r="E5" s="49"/>
      <c r="F5" s="49"/>
      <c r="G5" s="49"/>
      <c r="H5" s="49"/>
      <c r="I5" s="49"/>
      <c r="J5" s="49"/>
    </row>
    <row r="6" spans="1:10" ht="16.5">
      <c r="A6" s="4"/>
      <c r="B6" s="4"/>
      <c r="C6" s="4"/>
      <c r="D6" s="16"/>
      <c r="E6" s="16"/>
      <c r="F6" s="46"/>
      <c r="G6" s="46"/>
      <c r="H6" s="46"/>
      <c r="I6" s="1"/>
      <c r="J6" s="1"/>
    </row>
    <row r="7" spans="1:10">
      <c r="A7" s="101">
        <v>42125</v>
      </c>
      <c r="B7" s="101"/>
      <c r="C7" s="123">
        <v>43499</v>
      </c>
      <c r="D7" s="123"/>
      <c r="E7" s="30"/>
      <c r="F7" s="31"/>
      <c r="G7" s="30"/>
      <c r="H7" s="30"/>
      <c r="I7" s="52"/>
      <c r="J7" s="1"/>
    </row>
    <row r="8" spans="1:10">
      <c r="A8" s="26"/>
      <c r="B8" s="26"/>
      <c r="C8" s="32"/>
      <c r="D8" s="32"/>
      <c r="E8" s="32"/>
      <c r="F8" s="33"/>
      <c r="G8" s="32"/>
      <c r="H8" s="32"/>
      <c r="I8" s="53"/>
      <c r="J8" s="3"/>
    </row>
    <row r="9" spans="1:10">
      <c r="A9" s="42"/>
      <c r="B9" s="42"/>
      <c r="C9" s="45"/>
      <c r="D9" s="45"/>
      <c r="E9" s="32"/>
      <c r="F9" s="32"/>
      <c r="G9" s="32"/>
      <c r="H9" s="32"/>
      <c r="I9" s="53"/>
      <c r="J9" s="3"/>
    </row>
    <row r="10" spans="1:10">
      <c r="A10" s="105" t="s">
        <v>1</v>
      </c>
      <c r="B10" s="105" t="s">
        <v>2</v>
      </c>
      <c r="C10" s="115" t="s">
        <v>3</v>
      </c>
      <c r="D10" s="117" t="s">
        <v>12</v>
      </c>
      <c r="E10" s="111" t="s">
        <v>26</v>
      </c>
      <c r="F10" s="111" t="s">
        <v>31</v>
      </c>
      <c r="G10" s="111" t="s">
        <v>10</v>
      </c>
      <c r="H10" s="43"/>
      <c r="I10" s="111" t="s">
        <v>32</v>
      </c>
      <c r="J10" s="124" t="s">
        <v>33</v>
      </c>
    </row>
    <row r="11" spans="1:10" ht="25.5">
      <c r="A11" s="106"/>
      <c r="B11" s="106"/>
      <c r="C11" s="116"/>
      <c r="D11" s="118"/>
      <c r="E11" s="112"/>
      <c r="F11" s="112"/>
      <c r="G11" s="112"/>
      <c r="H11" s="44" t="s">
        <v>34</v>
      </c>
      <c r="I11" s="112"/>
      <c r="J11" s="125"/>
    </row>
    <row r="12" spans="1:10">
      <c r="A12" s="12">
        <v>1</v>
      </c>
      <c r="B12" s="13" t="s">
        <v>7</v>
      </c>
      <c r="C12" s="14"/>
      <c r="D12" s="38">
        <v>15.6</v>
      </c>
      <c r="E12" s="27">
        <f>ROUND($C$7*D12,0)</f>
        <v>678584</v>
      </c>
      <c r="F12" s="55">
        <f>ROUND(E12*1.29%,0)</f>
        <v>8754</v>
      </c>
      <c r="G12" s="27">
        <f t="shared" ref="G12:G19" si="0">SUM(E12:F12)</f>
        <v>687338</v>
      </c>
      <c r="H12" s="54">
        <f>ROUND(IF(AND(E12&lt;[1]MAY!$A$4,E12&gt;[1]MAY!$B$2),(E12*[1]MAY!$C$3)-[1]MAY!$D$3,IF(AND(E12&lt;[1]MAY!$A$5,E12&gt;[1]MAY!$B$3),(E12*[1]MAY!$C$4)-[1]MAY!$D$4,IF(AND(E12&lt;[1]MAY!$A$6,E12&gt;[1]MAY!$B$4),(E12*[1]MAY!$C$5)-[1]MAY!$D$5,IF(AND(E12&lt;[1]MAY!$A$7,E12&gt;[1]MAY!$B$5),(E12*[1]MAY!$C$6)-[1]MAY!$D$6,IF(AND(E12&lt;[1]MAY!$A$8,E12&gt;[1]MAY!$B$6),(E12*[1]MAY!$C$7)-[1]MAY!$D$7,IF(39&gt;[1]MAY!$B$8,(E12*[1]MAY!$C$8)-[1]MAY!$D$8,0)))))),0)</f>
        <v>3654</v>
      </c>
      <c r="I12" s="55">
        <v>0</v>
      </c>
      <c r="J12" s="47">
        <f>E12-H12-I12</f>
        <v>674930</v>
      </c>
    </row>
    <row r="13" spans="1:10">
      <c r="A13" s="5">
        <v>2</v>
      </c>
      <c r="B13" s="6" t="s">
        <v>18</v>
      </c>
      <c r="C13" s="7"/>
      <c r="D13" s="38">
        <v>15.6</v>
      </c>
      <c r="E13" s="55">
        <f t="shared" ref="E13:E19" si="1">ROUND($C$7*D13,0)</f>
        <v>678584</v>
      </c>
      <c r="F13" s="55">
        <f t="shared" ref="F13:F18" si="2">ROUND(E13*1.29%,0)</f>
        <v>8754</v>
      </c>
      <c r="G13" s="55">
        <f t="shared" si="0"/>
        <v>687338</v>
      </c>
      <c r="H13" s="54">
        <f>ROUND(IF(AND(E13&lt;[1]MAY!$A$4,E13&gt;[1]MAY!$B$2),(E13*[1]MAY!$C$3)-[1]MAY!$D$3,IF(AND(E13&lt;[1]MAY!$A$5,E13&gt;[1]MAY!$B$3),(E13*[1]MAY!$C$4)-[1]MAY!$D$4,IF(AND(E13&lt;[1]MAY!$A$6,E13&gt;[1]MAY!$B$4),(E13*[1]MAY!$C$5)-[1]MAY!$D$5,IF(AND(E13&lt;[1]MAY!$A$7,E13&gt;[1]MAY!$B$5),(E13*[1]MAY!$C$6)-[1]MAY!$D$6,IF(AND(E13&lt;[1]MAY!$A$8,E13&gt;[1]MAY!$B$6),(E13*[1]MAY!$C$7)-[1]MAY!$D$7,IF(39&gt;[1]MAY!$B$8,(E13*[1]MAY!$C$8)-[1]MAY!$D$8,0)))))),0)</f>
        <v>3654</v>
      </c>
      <c r="I13" s="55">
        <v>0</v>
      </c>
      <c r="J13" s="47">
        <f t="shared" ref="J13:J19" si="3">E13-H13-I13</f>
        <v>674930</v>
      </c>
    </row>
    <row r="14" spans="1:10">
      <c r="A14" s="12">
        <v>3</v>
      </c>
      <c r="B14" s="6" t="s">
        <v>37</v>
      </c>
      <c r="C14" s="7"/>
      <c r="D14" s="38">
        <v>15.6</v>
      </c>
      <c r="E14" s="55">
        <f t="shared" si="1"/>
        <v>678584</v>
      </c>
      <c r="F14" s="55">
        <f t="shared" si="2"/>
        <v>8754</v>
      </c>
      <c r="G14" s="55">
        <f t="shared" si="0"/>
        <v>687338</v>
      </c>
      <c r="H14" s="54">
        <f>ROUND(IF(AND(E14&lt;[1]MAY!$A$4,E14&gt;[1]MAY!$B$2),(E14*[1]MAY!$C$3)-[1]MAY!$D$3,IF(AND(E14&lt;[1]MAY!$A$5,E14&gt;[1]MAY!$B$3),(E14*[1]MAY!$C$4)-[1]MAY!$D$4,IF(AND(E14&lt;[1]MAY!$A$6,E14&gt;[1]MAY!$B$4),(E14*[1]MAY!$C$5)-[1]MAY!$D$5,IF(AND(E14&lt;[1]MAY!$A$7,E14&gt;[1]MAY!$B$5),(E14*[1]MAY!$C$6)-[1]MAY!$D$6,IF(AND(E14&lt;[1]MAY!$A$8,E14&gt;[1]MAY!$B$6),(E14*[1]MAY!$C$7)-[1]MAY!$D$7,IF(39&gt;[1]MAY!$B$8,(E14*[1]MAY!$C$8)-[1]MAY!$D$8,0)))))),0)</f>
        <v>3654</v>
      </c>
      <c r="I14" s="55">
        <v>0</v>
      </c>
      <c r="J14" s="47">
        <f t="shared" si="3"/>
        <v>674930</v>
      </c>
    </row>
    <row r="15" spans="1:10">
      <c r="A15" s="12">
        <v>4</v>
      </c>
      <c r="B15" s="6" t="s">
        <v>13</v>
      </c>
      <c r="C15" s="7"/>
      <c r="D15" s="38">
        <v>15.6</v>
      </c>
      <c r="E15" s="55">
        <f t="shared" si="1"/>
        <v>678584</v>
      </c>
      <c r="F15" s="55">
        <f t="shared" si="2"/>
        <v>8754</v>
      </c>
      <c r="G15" s="55">
        <f t="shared" si="0"/>
        <v>687338</v>
      </c>
      <c r="H15" s="54">
        <f>ROUND(IF(AND(E15&lt;[1]MAY!$A$4,E15&gt;[1]MAY!$B$2),(E15*[1]MAY!$C$3)-[1]MAY!$D$3,IF(AND(E15&lt;[1]MAY!$A$5,E15&gt;[1]MAY!$B$3),(E15*[1]MAY!$C$4)-[1]MAY!$D$4,IF(AND(E15&lt;[1]MAY!$A$6,E15&gt;[1]MAY!$B$4),(E15*[1]MAY!$C$5)-[1]MAY!$D$5,IF(AND(E15&lt;[1]MAY!$A$7,E15&gt;[1]MAY!$B$5),(E15*[1]MAY!$C$6)-[1]MAY!$D$6,IF(AND(E15&lt;[1]MAY!$A$8,E15&gt;[1]MAY!$B$6),(E15*[1]MAY!$C$7)-[1]MAY!$D$7,IF(39&gt;[1]MAY!$B$8,(E15*[1]MAY!$C$8)-[1]MAY!$D$8,0)))))),0)</f>
        <v>3654</v>
      </c>
      <c r="I15" s="55">
        <v>0</v>
      </c>
      <c r="J15" s="47">
        <f t="shared" si="3"/>
        <v>674930</v>
      </c>
    </row>
    <row r="16" spans="1:10">
      <c r="A16" s="5">
        <v>5</v>
      </c>
      <c r="B16" s="6" t="s">
        <v>21</v>
      </c>
      <c r="C16" s="7"/>
      <c r="D16" s="38">
        <v>15.6</v>
      </c>
      <c r="E16" s="55">
        <f t="shared" si="1"/>
        <v>678584</v>
      </c>
      <c r="F16" s="55">
        <f t="shared" si="2"/>
        <v>8754</v>
      </c>
      <c r="G16" s="55">
        <f t="shared" si="0"/>
        <v>687338</v>
      </c>
      <c r="H16" s="54">
        <f>ROUND(IF(AND(E16&lt;[1]MAY!$A$4,E16&gt;[1]MAY!$B$2),(E16*[1]MAY!$C$3)-[1]MAY!$D$3,IF(AND(E16&lt;[1]MAY!$A$5,E16&gt;[1]MAY!$B$3),(E16*[1]MAY!$C$4)-[1]MAY!$D$4,IF(AND(E16&lt;[1]MAY!$A$6,E16&gt;[1]MAY!$B$4),(E16*[1]MAY!$C$5)-[1]MAY!$D$5,IF(AND(E16&lt;[1]MAY!$A$7,E16&gt;[1]MAY!$B$5),(E16*[1]MAY!$C$6)-[1]MAY!$D$6,IF(AND(E16&lt;[1]MAY!$A$8,E16&gt;[1]MAY!$B$6),(E16*[1]MAY!$C$7)-[1]MAY!$D$7,IF(39&gt;[1]MAY!$B$8,(E16*[1]MAY!$C$8)-[1]MAY!$D$8,0)))))),0)</f>
        <v>3654</v>
      </c>
      <c r="I16" s="55">
        <v>0</v>
      </c>
      <c r="J16" s="47">
        <f t="shared" si="3"/>
        <v>674930</v>
      </c>
    </row>
    <row r="17" spans="1:10">
      <c r="A17" s="12">
        <v>6</v>
      </c>
      <c r="B17" s="6" t="s">
        <v>15</v>
      </c>
      <c r="C17" s="7"/>
      <c r="D17" s="38">
        <v>15.6</v>
      </c>
      <c r="E17" s="55">
        <f t="shared" si="1"/>
        <v>678584</v>
      </c>
      <c r="F17" s="55">
        <f t="shared" si="2"/>
        <v>8754</v>
      </c>
      <c r="G17" s="55">
        <f t="shared" si="0"/>
        <v>687338</v>
      </c>
      <c r="H17" s="54">
        <f>ROUND(IF(AND(E17&lt;[1]MAY!$A$4,E17&gt;[1]MAY!$B$2),(E17*[1]MAY!$C$3)-[1]MAY!$D$3,IF(AND(E17&lt;[1]MAY!$A$5,E17&gt;[1]MAY!$B$3),(E17*[1]MAY!$C$4)-[1]MAY!$D$4,IF(AND(E17&lt;[1]MAY!$A$6,E17&gt;[1]MAY!$B$4),(E17*[1]MAY!$C$5)-[1]MAY!$D$5,IF(AND(E17&lt;[1]MAY!$A$7,E17&gt;[1]MAY!$B$5),(E17*[1]MAY!$C$6)-[1]MAY!$D$6,IF(AND(E17&lt;[1]MAY!$A$8,E17&gt;[1]MAY!$B$6),(E17*[1]MAY!$C$7)-[1]MAY!$D$7,IF(39&gt;[1]MAY!$B$8,(E17*[1]MAY!$C$8)-[1]MAY!$D$8,0)))))),0)</f>
        <v>3654</v>
      </c>
      <c r="I17" s="55">
        <v>0</v>
      </c>
      <c r="J17" s="47">
        <f t="shared" si="3"/>
        <v>674930</v>
      </c>
    </row>
    <row r="18" spans="1:10">
      <c r="A18" s="12">
        <v>7</v>
      </c>
      <c r="B18" s="6" t="s">
        <v>8</v>
      </c>
      <c r="C18" s="7"/>
      <c r="D18" s="38">
        <v>15.6</v>
      </c>
      <c r="E18" s="55">
        <f t="shared" si="1"/>
        <v>678584</v>
      </c>
      <c r="F18" s="55">
        <f t="shared" si="2"/>
        <v>8754</v>
      </c>
      <c r="G18" s="55">
        <f t="shared" si="0"/>
        <v>687338</v>
      </c>
      <c r="H18" s="54">
        <f>ROUND(IF(AND(E18&lt;[1]MAY!$A$4,E18&gt;[1]MAY!$B$2),(E18*[1]MAY!$C$3)-[1]MAY!$D$3,IF(AND(E18&lt;[1]MAY!$A$5,E18&gt;[1]MAY!$B$3),(E18*[1]MAY!$C$4)-[1]MAY!$D$4,IF(AND(E18&lt;[1]MAY!$A$6,E18&gt;[1]MAY!$B$4),(E18*[1]MAY!$C$5)-[1]MAY!$D$5,IF(AND(E18&lt;[1]MAY!$A$7,E18&gt;[1]MAY!$B$5),(E18*[1]MAY!$C$6)-[1]MAY!$D$6,IF(AND(E18&lt;[1]MAY!$A$8,E18&gt;[1]MAY!$B$6),(E18*[1]MAY!$C$7)-[1]MAY!$D$7,IF(39&gt;[1]MAY!$B$8,(E18*[1]MAY!$C$8)-[1]MAY!$D$8,0)))))),0)</f>
        <v>3654</v>
      </c>
      <c r="I18" s="55">
        <v>0</v>
      </c>
      <c r="J18" s="47">
        <f t="shared" si="3"/>
        <v>674930</v>
      </c>
    </row>
    <row r="19" spans="1:10">
      <c r="A19" s="5">
        <v>8</v>
      </c>
      <c r="B19" s="6" t="s">
        <v>22</v>
      </c>
      <c r="C19" s="7"/>
      <c r="D19" s="38">
        <v>15.6</v>
      </c>
      <c r="E19" s="55">
        <f t="shared" si="1"/>
        <v>678584</v>
      </c>
      <c r="F19" s="55">
        <f>ROUND(E19*1.29%,0)</f>
        <v>8754</v>
      </c>
      <c r="G19" s="55">
        <f t="shared" si="0"/>
        <v>687338</v>
      </c>
      <c r="H19" s="54">
        <f>ROUND(IF(AND(E19&lt;[1]MAY!$A$4,E19&gt;[1]MAY!$B$2),(E19*[1]MAY!$C$3)-[1]MAY!$D$3,IF(AND(E19&lt;[1]MAY!$A$5,E19&gt;[1]MAY!$B$3),(E19*[1]MAY!$C$4)-[1]MAY!$D$4,IF(AND(E19&lt;[1]MAY!$A$6,E19&gt;[1]MAY!$B$4),(E19*[1]MAY!$C$5)-[1]MAY!$D$5,IF(AND(E19&lt;[1]MAY!$A$7,E19&gt;[1]MAY!$B$5),(E19*[1]MAY!$C$6)-[1]MAY!$D$6,IF(AND(E19&lt;[1]MAY!$A$8,E19&gt;[1]MAY!$B$6),(E19*[1]MAY!$C$7)-[1]MAY!$D$7,IF(39&gt;[1]MAY!$B$8,(E19*[1]MAY!$C$8)-[1]MAY!$D$8,0)))))),0)</f>
        <v>3654</v>
      </c>
      <c r="I19" s="55">
        <v>0</v>
      </c>
      <c r="J19" s="47">
        <f t="shared" si="3"/>
        <v>674930</v>
      </c>
    </row>
    <row r="20" spans="1:10">
      <c r="A20" s="8"/>
      <c r="B20" s="8"/>
      <c r="C20" s="109" t="s">
        <v>6</v>
      </c>
      <c r="D20" s="110"/>
      <c r="E20" s="40">
        <f>SUM(E12:E19)</f>
        <v>5428672</v>
      </c>
      <c r="F20" s="40">
        <f>SUM(F12:F19)</f>
        <v>70032</v>
      </c>
      <c r="G20" s="40">
        <f>SUM(G12:G19)</f>
        <v>5498704</v>
      </c>
      <c r="H20" s="40">
        <f>SUM(H12:H19)</f>
        <v>29232</v>
      </c>
      <c r="I20" s="40">
        <f t="shared" ref="I20:J20" si="4">SUM(I12:I19)</f>
        <v>0</v>
      </c>
      <c r="J20" s="48">
        <f t="shared" si="4"/>
        <v>5399440</v>
      </c>
    </row>
    <row r="21" spans="1:10">
      <c r="C21" s="41"/>
      <c r="D21" s="41"/>
      <c r="E21" s="41"/>
      <c r="F21" s="41"/>
      <c r="G21" s="41"/>
      <c r="H21" s="41"/>
      <c r="I21" s="41"/>
    </row>
  </sheetData>
  <mergeCells count="16">
    <mergeCell ref="A1:C1"/>
    <mergeCell ref="A3:D3"/>
    <mergeCell ref="A4:D4"/>
    <mergeCell ref="A5:D5"/>
    <mergeCell ref="A7:B7"/>
    <mergeCell ref="C7:D7"/>
    <mergeCell ref="G10:G11"/>
    <mergeCell ref="I10:I11"/>
    <mergeCell ref="J10:J11"/>
    <mergeCell ref="C20:D20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  <pageSetup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1"/>
  <sheetViews>
    <sheetView topLeftCell="A7" workbookViewId="0">
      <selection activeCell="C12" sqref="C12:C19"/>
    </sheetView>
  </sheetViews>
  <sheetFormatPr baseColWidth="10" defaultRowHeight="12.75"/>
  <cols>
    <col min="1" max="1" width="3" bestFit="1" customWidth="1"/>
    <col min="2" max="2" width="38.85546875" bestFit="1" customWidth="1"/>
    <col min="3" max="3" width="12.7109375" bestFit="1" customWidth="1"/>
    <col min="4" max="4" width="10.5703125" bestFit="1" customWidth="1"/>
    <col min="5" max="6" width="11.42578125" hidden="1" customWidth="1"/>
    <col min="7" max="7" width="9.7109375" bestFit="1" customWidth="1"/>
    <col min="8" max="10" width="11.42578125" hidden="1" customWidth="1"/>
  </cols>
  <sheetData>
    <row r="1" spans="1:10" ht="68.25" customHeight="1">
      <c r="A1" s="97" t="s">
        <v>17</v>
      </c>
      <c r="B1" s="97"/>
      <c r="C1" s="97"/>
      <c r="D1" s="3"/>
      <c r="E1" s="26"/>
      <c r="F1" s="26"/>
      <c r="G1" s="26"/>
      <c r="H1" s="26"/>
      <c r="I1" s="3"/>
      <c r="J1" s="3"/>
    </row>
    <row r="2" spans="1:10">
      <c r="A2" s="10"/>
      <c r="B2" s="10"/>
      <c r="C2" s="3"/>
      <c r="D2" s="3"/>
      <c r="E2" s="26"/>
      <c r="F2" s="26"/>
      <c r="G2" s="26"/>
      <c r="H2" s="26"/>
      <c r="I2" s="3"/>
      <c r="J2" s="3"/>
    </row>
    <row r="3" spans="1:10" ht="15.75">
      <c r="A3" s="119">
        <v>42156</v>
      </c>
      <c r="B3" s="119"/>
      <c r="C3" s="119"/>
      <c r="D3" s="119"/>
      <c r="E3" s="50"/>
      <c r="F3" s="50"/>
      <c r="G3" s="50"/>
      <c r="H3" s="50"/>
      <c r="I3" s="50"/>
      <c r="J3" s="50"/>
    </row>
    <row r="4" spans="1:10" ht="15.75">
      <c r="A4" s="120" t="s">
        <v>38</v>
      </c>
      <c r="B4" s="120"/>
      <c r="C4" s="120"/>
      <c r="D4" s="120"/>
      <c r="E4" s="51"/>
      <c r="F4" s="51"/>
      <c r="G4" s="51"/>
      <c r="H4" s="51"/>
      <c r="I4" s="51"/>
      <c r="J4" s="51"/>
    </row>
    <row r="5" spans="1:10" ht="15.75">
      <c r="A5" s="126" t="s">
        <v>0</v>
      </c>
      <c r="B5" s="126"/>
      <c r="C5" s="126"/>
      <c r="D5" s="126"/>
      <c r="E5" s="49"/>
      <c r="F5" s="49"/>
      <c r="G5" s="49"/>
      <c r="H5" s="49"/>
      <c r="I5" s="49"/>
      <c r="J5" s="49"/>
    </row>
    <row r="6" spans="1:10" ht="16.5">
      <c r="A6" s="4"/>
      <c r="B6" s="4"/>
      <c r="C6" s="4"/>
      <c r="D6" s="16"/>
      <c r="E6" s="16"/>
      <c r="F6" s="46"/>
      <c r="G6" s="46"/>
      <c r="H6" s="46"/>
      <c r="I6" s="1"/>
      <c r="J6" s="1"/>
    </row>
    <row r="7" spans="1:10">
      <c r="A7" s="101">
        <v>42156</v>
      </c>
      <c r="B7" s="101"/>
      <c r="C7" s="123">
        <v>43760</v>
      </c>
      <c r="D7" s="123"/>
      <c r="E7" s="30"/>
      <c r="F7" s="31"/>
      <c r="G7" s="30"/>
      <c r="H7" s="30"/>
      <c r="I7" s="52"/>
      <c r="J7" s="1"/>
    </row>
    <row r="8" spans="1:10">
      <c r="A8" s="26"/>
      <c r="B8" s="26"/>
      <c r="C8" s="32"/>
      <c r="D8" s="32"/>
      <c r="E8" s="32"/>
      <c r="F8" s="33"/>
      <c r="G8" s="32"/>
      <c r="H8" s="32"/>
      <c r="I8" s="53"/>
      <c r="J8" s="3"/>
    </row>
    <row r="9" spans="1:10">
      <c r="A9" s="42"/>
      <c r="B9" s="42"/>
      <c r="C9" s="45"/>
      <c r="D9" s="45"/>
      <c r="E9" s="32"/>
      <c r="F9" s="32"/>
      <c r="G9" s="32"/>
      <c r="H9" s="32"/>
      <c r="I9" s="53"/>
      <c r="J9" s="3"/>
    </row>
    <row r="10" spans="1:10">
      <c r="A10" s="105" t="s">
        <v>1</v>
      </c>
      <c r="B10" s="105" t="s">
        <v>2</v>
      </c>
      <c r="C10" s="115" t="s">
        <v>3</v>
      </c>
      <c r="D10" s="117" t="s">
        <v>12</v>
      </c>
      <c r="E10" s="111" t="s">
        <v>26</v>
      </c>
      <c r="F10" s="111" t="s">
        <v>31</v>
      </c>
      <c r="G10" s="111" t="s">
        <v>10</v>
      </c>
      <c r="H10" s="43"/>
      <c r="I10" s="111" t="s">
        <v>32</v>
      </c>
      <c r="J10" s="124" t="s">
        <v>33</v>
      </c>
    </row>
    <row r="11" spans="1:10" ht="25.5">
      <c r="A11" s="106"/>
      <c r="B11" s="106"/>
      <c r="C11" s="116"/>
      <c r="D11" s="118"/>
      <c r="E11" s="112"/>
      <c r="F11" s="112"/>
      <c r="G11" s="112"/>
      <c r="H11" s="44" t="s">
        <v>34</v>
      </c>
      <c r="I11" s="112"/>
      <c r="J11" s="125"/>
    </row>
    <row r="12" spans="1:10">
      <c r="A12" s="12">
        <v>1</v>
      </c>
      <c r="B12" s="13" t="s">
        <v>7</v>
      </c>
      <c r="C12" s="14"/>
      <c r="D12" s="38">
        <v>15.6</v>
      </c>
      <c r="E12" s="27">
        <f>ROUND($C$7*D12,0)</f>
        <v>682656</v>
      </c>
      <c r="F12" s="27">
        <f>ROUND(E12*1.29%,0)</f>
        <v>8806</v>
      </c>
      <c r="G12" s="27">
        <f t="shared" ref="G12:G19" si="0">SUM(E12:F12)</f>
        <v>691462</v>
      </c>
      <c r="H12" s="54">
        <v>3676</v>
      </c>
      <c r="I12" s="27">
        <v>0</v>
      </c>
      <c r="J12" s="47">
        <f>E12-H12-I12</f>
        <v>678980</v>
      </c>
    </row>
    <row r="13" spans="1:10">
      <c r="A13" s="5">
        <v>2</v>
      </c>
      <c r="B13" s="6" t="s">
        <v>18</v>
      </c>
      <c r="C13" s="14"/>
      <c r="D13" s="38">
        <v>15.6</v>
      </c>
      <c r="E13" s="27">
        <f t="shared" ref="E13:E19" si="1">ROUND($C$7*D13,0)</f>
        <v>682656</v>
      </c>
      <c r="F13" s="27">
        <f t="shared" ref="F13:F18" si="2">ROUND(E13*1.29%,0)</f>
        <v>8806</v>
      </c>
      <c r="G13" s="27">
        <f t="shared" si="0"/>
        <v>691462</v>
      </c>
      <c r="H13" s="54">
        <v>3676</v>
      </c>
      <c r="I13" s="27">
        <v>0</v>
      </c>
      <c r="J13" s="47">
        <f t="shared" ref="J13:J19" si="3">E13-H13-I13</f>
        <v>678980</v>
      </c>
    </row>
    <row r="14" spans="1:10">
      <c r="A14" s="12">
        <v>3</v>
      </c>
      <c r="B14" s="6" t="s">
        <v>4</v>
      </c>
      <c r="C14" s="14"/>
      <c r="D14" s="38">
        <v>15.6</v>
      </c>
      <c r="E14" s="27">
        <f t="shared" si="1"/>
        <v>682656</v>
      </c>
      <c r="F14" s="27">
        <f t="shared" si="2"/>
        <v>8806</v>
      </c>
      <c r="G14" s="27">
        <f t="shared" si="0"/>
        <v>691462</v>
      </c>
      <c r="H14" s="54">
        <v>3676</v>
      </c>
      <c r="I14" s="27">
        <v>0</v>
      </c>
      <c r="J14" s="47">
        <f t="shared" si="3"/>
        <v>678980</v>
      </c>
    </row>
    <row r="15" spans="1:10">
      <c r="A15" s="12">
        <v>4</v>
      </c>
      <c r="B15" s="6" t="s">
        <v>13</v>
      </c>
      <c r="C15" s="14"/>
      <c r="D15" s="38">
        <v>15.6</v>
      </c>
      <c r="E15" s="27">
        <f t="shared" si="1"/>
        <v>682656</v>
      </c>
      <c r="F15" s="27">
        <f t="shared" si="2"/>
        <v>8806</v>
      </c>
      <c r="G15" s="27">
        <f t="shared" si="0"/>
        <v>691462</v>
      </c>
      <c r="H15" s="54">
        <v>3676</v>
      </c>
      <c r="I15" s="27">
        <v>0</v>
      </c>
      <c r="J15" s="47">
        <f t="shared" si="3"/>
        <v>678980</v>
      </c>
    </row>
    <row r="16" spans="1:10">
      <c r="A16" s="5">
        <v>5</v>
      </c>
      <c r="B16" s="6" t="s">
        <v>21</v>
      </c>
      <c r="C16" s="14"/>
      <c r="D16" s="38">
        <v>15.6</v>
      </c>
      <c r="E16" s="27">
        <f t="shared" si="1"/>
        <v>682656</v>
      </c>
      <c r="F16" s="27">
        <f t="shared" si="2"/>
        <v>8806</v>
      </c>
      <c r="G16" s="27">
        <f t="shared" si="0"/>
        <v>691462</v>
      </c>
      <c r="H16" s="54">
        <v>3676</v>
      </c>
      <c r="I16" s="27">
        <v>0</v>
      </c>
      <c r="J16" s="47">
        <f t="shared" si="3"/>
        <v>678980</v>
      </c>
    </row>
    <row r="17" spans="1:10">
      <c r="A17" s="12">
        <v>6</v>
      </c>
      <c r="B17" s="6" t="s">
        <v>15</v>
      </c>
      <c r="C17" s="14"/>
      <c r="D17" s="38">
        <v>15.6</v>
      </c>
      <c r="E17" s="27">
        <f t="shared" si="1"/>
        <v>682656</v>
      </c>
      <c r="F17" s="27">
        <f t="shared" si="2"/>
        <v>8806</v>
      </c>
      <c r="G17" s="27">
        <f t="shared" si="0"/>
        <v>691462</v>
      </c>
      <c r="H17" s="54">
        <v>3676</v>
      </c>
      <c r="I17" s="27">
        <v>0</v>
      </c>
      <c r="J17" s="47">
        <f t="shared" si="3"/>
        <v>678980</v>
      </c>
    </row>
    <row r="18" spans="1:10">
      <c r="A18" s="12">
        <v>7</v>
      </c>
      <c r="B18" s="6" t="s">
        <v>8</v>
      </c>
      <c r="C18" s="14"/>
      <c r="D18" s="38">
        <v>15.6</v>
      </c>
      <c r="E18" s="27">
        <f t="shared" si="1"/>
        <v>682656</v>
      </c>
      <c r="F18" s="27">
        <f t="shared" si="2"/>
        <v>8806</v>
      </c>
      <c r="G18" s="27">
        <f t="shared" si="0"/>
        <v>691462</v>
      </c>
      <c r="H18" s="54">
        <v>3676</v>
      </c>
      <c r="I18" s="27">
        <v>0</v>
      </c>
      <c r="J18" s="47">
        <f t="shared" si="3"/>
        <v>678980</v>
      </c>
    </row>
    <row r="19" spans="1:10">
      <c r="A19" s="5">
        <v>8</v>
      </c>
      <c r="B19" s="6" t="s">
        <v>22</v>
      </c>
      <c r="C19" s="14"/>
      <c r="D19" s="38">
        <v>15.6</v>
      </c>
      <c r="E19" s="27">
        <f t="shared" si="1"/>
        <v>682656</v>
      </c>
      <c r="F19" s="27">
        <f>ROUND(E19*1.29%,0)</f>
        <v>8806</v>
      </c>
      <c r="G19" s="27">
        <f t="shared" si="0"/>
        <v>691462</v>
      </c>
      <c r="H19" s="54">
        <v>3676</v>
      </c>
      <c r="I19" s="27">
        <v>0</v>
      </c>
      <c r="J19" s="47">
        <f t="shared" si="3"/>
        <v>678980</v>
      </c>
    </row>
    <row r="20" spans="1:10">
      <c r="A20" s="8"/>
      <c r="B20" s="8"/>
      <c r="C20" s="109" t="s">
        <v>6</v>
      </c>
      <c r="D20" s="110"/>
      <c r="E20" s="40">
        <f>SUM(E12:E19)</f>
        <v>5461248</v>
      </c>
      <c r="F20" s="40">
        <f>SUM(F12:F19)</f>
        <v>70448</v>
      </c>
      <c r="G20" s="40">
        <f>SUM(G12:G19)</f>
        <v>5531696</v>
      </c>
      <c r="H20" s="40">
        <f>SUM(H12:H19)</f>
        <v>29408</v>
      </c>
      <c r="I20" s="40">
        <f t="shared" ref="I20:J20" si="4">SUM(I12:I19)</f>
        <v>0</v>
      </c>
      <c r="J20" s="48">
        <f t="shared" si="4"/>
        <v>5431840</v>
      </c>
    </row>
    <row r="21" spans="1:10">
      <c r="C21" s="41"/>
      <c r="D21" s="41"/>
      <c r="E21" s="41"/>
      <c r="F21" s="41"/>
      <c r="G21" s="41"/>
      <c r="H21" s="41"/>
      <c r="I21" s="41"/>
    </row>
  </sheetData>
  <mergeCells count="16">
    <mergeCell ref="A1:C1"/>
    <mergeCell ref="A3:D3"/>
    <mergeCell ref="A4:D4"/>
    <mergeCell ref="A5:D5"/>
    <mergeCell ref="A7:B7"/>
    <mergeCell ref="C7:D7"/>
    <mergeCell ref="G10:G11"/>
    <mergeCell ref="I10:I11"/>
    <mergeCell ref="J10:J11"/>
    <mergeCell ref="C20:D20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  <pageSetup orientation="portrait" horizontalDpi="30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1"/>
  <sheetViews>
    <sheetView topLeftCell="A10" workbookViewId="0">
      <selection activeCell="C12" sqref="C12:C19"/>
    </sheetView>
  </sheetViews>
  <sheetFormatPr baseColWidth="10" defaultRowHeight="12.75"/>
  <cols>
    <col min="1" max="1" width="3" bestFit="1" customWidth="1"/>
    <col min="2" max="2" width="38.85546875" bestFit="1" customWidth="1"/>
    <col min="3" max="3" width="12.7109375" bestFit="1" customWidth="1"/>
    <col min="4" max="4" width="10.5703125" bestFit="1" customWidth="1"/>
    <col min="5" max="6" width="11.42578125" hidden="1" customWidth="1"/>
    <col min="7" max="7" width="9.7109375" bestFit="1" customWidth="1"/>
    <col min="8" max="10" width="11.42578125" hidden="1" customWidth="1"/>
  </cols>
  <sheetData>
    <row r="1" spans="1:10" ht="68.25" customHeight="1">
      <c r="A1" s="97" t="s">
        <v>17</v>
      </c>
      <c r="B1" s="97"/>
      <c r="C1" s="97"/>
      <c r="D1" s="3"/>
      <c r="E1" s="26"/>
      <c r="F1" s="26"/>
      <c r="G1" s="26"/>
      <c r="H1" s="26"/>
      <c r="I1" s="3"/>
      <c r="J1" s="3"/>
    </row>
    <row r="2" spans="1:10">
      <c r="A2" s="10"/>
      <c r="B2" s="10"/>
      <c r="C2" s="3"/>
      <c r="D2" s="3"/>
      <c r="E2" s="26"/>
      <c r="F2" s="26"/>
      <c r="G2" s="26"/>
      <c r="H2" s="26"/>
      <c r="I2" s="3"/>
      <c r="J2" s="3"/>
    </row>
    <row r="3" spans="1:10" ht="15.75">
      <c r="A3" s="119">
        <v>42186</v>
      </c>
      <c r="B3" s="119"/>
      <c r="C3" s="119"/>
      <c r="D3" s="119"/>
      <c r="E3" s="50"/>
      <c r="F3" s="50"/>
      <c r="G3" s="50"/>
      <c r="H3" s="50"/>
      <c r="I3" s="50"/>
      <c r="J3" s="50"/>
    </row>
    <row r="4" spans="1:10" ht="15.75">
      <c r="A4" s="120" t="s">
        <v>39</v>
      </c>
      <c r="B4" s="120"/>
      <c r="C4" s="120"/>
      <c r="D4" s="120"/>
      <c r="E4" s="51"/>
      <c r="F4" s="51"/>
      <c r="G4" s="51"/>
      <c r="H4" s="51"/>
      <c r="I4" s="51"/>
      <c r="J4" s="51"/>
    </row>
    <row r="5" spans="1:10" ht="15.75">
      <c r="A5" s="126" t="s">
        <v>0</v>
      </c>
      <c r="B5" s="126"/>
      <c r="C5" s="126"/>
      <c r="D5" s="126"/>
      <c r="E5" s="49"/>
      <c r="F5" s="49"/>
      <c r="G5" s="49"/>
      <c r="H5" s="49"/>
      <c r="I5" s="49"/>
      <c r="J5" s="49"/>
    </row>
    <row r="6" spans="1:10" ht="16.5">
      <c r="A6" s="4"/>
      <c r="B6" s="4"/>
      <c r="C6" s="4"/>
      <c r="D6" s="16"/>
      <c r="E6" s="16"/>
      <c r="F6" s="46"/>
      <c r="G6" s="46"/>
      <c r="H6" s="46"/>
      <c r="I6" s="1"/>
      <c r="J6" s="1"/>
    </row>
    <row r="7" spans="1:10">
      <c r="A7" s="101">
        <v>42186</v>
      </c>
      <c r="B7" s="101"/>
      <c r="C7" s="123">
        <v>43848</v>
      </c>
      <c r="D7" s="123"/>
      <c r="E7" s="30"/>
      <c r="F7" s="31"/>
      <c r="G7" s="30"/>
      <c r="H7" s="30"/>
      <c r="I7" s="52"/>
      <c r="J7" s="1"/>
    </row>
    <row r="8" spans="1:10">
      <c r="A8" s="26"/>
      <c r="B8" s="26"/>
      <c r="C8" s="32"/>
      <c r="D8" s="32"/>
      <c r="E8" s="32"/>
      <c r="F8" s="33"/>
      <c r="G8" s="32"/>
      <c r="H8" s="32"/>
      <c r="I8" s="53"/>
      <c r="J8" s="3"/>
    </row>
    <row r="9" spans="1:10">
      <c r="A9" s="42"/>
      <c r="B9" s="42"/>
      <c r="C9" s="45"/>
      <c r="D9" s="45"/>
      <c r="E9" s="32"/>
      <c r="F9" s="32"/>
      <c r="G9" s="32"/>
      <c r="H9" s="32"/>
      <c r="I9" s="53"/>
      <c r="J9" s="3"/>
    </row>
    <row r="10" spans="1:10">
      <c r="A10" s="105" t="s">
        <v>1</v>
      </c>
      <c r="B10" s="105" t="s">
        <v>2</v>
      </c>
      <c r="C10" s="115" t="s">
        <v>3</v>
      </c>
      <c r="D10" s="117" t="s">
        <v>12</v>
      </c>
      <c r="E10" s="111" t="s">
        <v>26</v>
      </c>
      <c r="F10" s="111" t="s">
        <v>31</v>
      </c>
      <c r="G10" s="111" t="s">
        <v>10</v>
      </c>
      <c r="H10" s="43"/>
      <c r="I10" s="111" t="s">
        <v>32</v>
      </c>
      <c r="J10" s="124" t="s">
        <v>33</v>
      </c>
    </row>
    <row r="11" spans="1:10" ht="25.5">
      <c r="A11" s="106"/>
      <c r="B11" s="106"/>
      <c r="C11" s="116"/>
      <c r="D11" s="118"/>
      <c r="E11" s="112"/>
      <c r="F11" s="112"/>
      <c r="G11" s="112"/>
      <c r="H11" s="44" t="s">
        <v>34</v>
      </c>
      <c r="I11" s="112"/>
      <c r="J11" s="125"/>
    </row>
    <row r="12" spans="1:10">
      <c r="A12" s="12">
        <v>1</v>
      </c>
      <c r="B12" s="13" t="s">
        <v>7</v>
      </c>
      <c r="C12" s="14"/>
      <c r="D12" s="38">
        <v>15.6</v>
      </c>
      <c r="E12" s="27">
        <f>ROUND($C$7*D12,0)</f>
        <v>684029</v>
      </c>
      <c r="F12" s="55">
        <f>ROUND(E12*1.29%,0)</f>
        <v>8824</v>
      </c>
      <c r="G12" s="27">
        <f t="shared" ref="G12:G19" si="0">SUM(E12:F12)</f>
        <v>692853</v>
      </c>
      <c r="H12" s="54">
        <f>ROUND((E12*'[2]Tabla impuesto'!$D$5)-'[2]Tabla impuesto'!$E$5,0)</f>
        <v>3683</v>
      </c>
      <c r="I12" s="55">
        <v>0</v>
      </c>
      <c r="J12" s="47">
        <f>E12-H12-I12</f>
        <v>680346</v>
      </c>
    </row>
    <row r="13" spans="1:10">
      <c r="A13" s="5">
        <v>2</v>
      </c>
      <c r="B13" s="6" t="s">
        <v>18</v>
      </c>
      <c r="C13" s="7"/>
      <c r="D13" s="38">
        <v>0</v>
      </c>
      <c r="E13" s="55">
        <f t="shared" ref="E13:E19" si="1">ROUND($C$7*D13,0)</f>
        <v>0</v>
      </c>
      <c r="F13" s="55">
        <f t="shared" ref="F13:F18" si="2">ROUND(E13*1.29%,0)</f>
        <v>0</v>
      </c>
      <c r="G13" s="55">
        <f t="shared" si="0"/>
        <v>0</v>
      </c>
      <c r="H13" s="54">
        <v>0</v>
      </c>
      <c r="I13" s="55">
        <v>0</v>
      </c>
      <c r="J13" s="47">
        <f t="shared" ref="J13:J19" si="3">E13-H13-I13</f>
        <v>0</v>
      </c>
    </row>
    <row r="14" spans="1:10">
      <c r="A14" s="12">
        <v>3</v>
      </c>
      <c r="B14" s="6" t="s">
        <v>4</v>
      </c>
      <c r="C14" s="7"/>
      <c r="D14" s="38">
        <v>15.6</v>
      </c>
      <c r="E14" s="55">
        <f t="shared" si="1"/>
        <v>684029</v>
      </c>
      <c r="F14" s="55">
        <f t="shared" si="2"/>
        <v>8824</v>
      </c>
      <c r="G14" s="55">
        <f t="shared" si="0"/>
        <v>692853</v>
      </c>
      <c r="H14" s="54">
        <f>ROUND((E14*'[2]Tabla impuesto'!$D$5)-'[2]Tabla impuesto'!$E$5,0)</f>
        <v>3683</v>
      </c>
      <c r="I14" s="55">
        <v>0</v>
      </c>
      <c r="J14" s="47">
        <f t="shared" si="3"/>
        <v>680346</v>
      </c>
    </row>
    <row r="15" spans="1:10">
      <c r="A15" s="12">
        <v>4</v>
      </c>
      <c r="B15" s="6" t="s">
        <v>13</v>
      </c>
      <c r="C15" s="7"/>
      <c r="D15" s="38">
        <v>15.6</v>
      </c>
      <c r="E15" s="55">
        <f t="shared" si="1"/>
        <v>684029</v>
      </c>
      <c r="F15" s="55">
        <f t="shared" si="2"/>
        <v>8824</v>
      </c>
      <c r="G15" s="55">
        <f t="shared" si="0"/>
        <v>692853</v>
      </c>
      <c r="H15" s="54">
        <f>ROUND((E15*'[2]Tabla impuesto'!$D$5)-'[2]Tabla impuesto'!$E$5,0)</f>
        <v>3683</v>
      </c>
      <c r="I15" s="55">
        <v>0</v>
      </c>
      <c r="J15" s="47">
        <f t="shared" si="3"/>
        <v>680346</v>
      </c>
    </row>
    <row r="16" spans="1:10">
      <c r="A16" s="5">
        <v>5</v>
      </c>
      <c r="B16" s="6" t="s">
        <v>21</v>
      </c>
      <c r="C16" s="7"/>
      <c r="D16" s="38">
        <v>15.6</v>
      </c>
      <c r="E16" s="55">
        <f t="shared" si="1"/>
        <v>684029</v>
      </c>
      <c r="F16" s="55">
        <f t="shared" si="2"/>
        <v>8824</v>
      </c>
      <c r="G16" s="55">
        <f t="shared" si="0"/>
        <v>692853</v>
      </c>
      <c r="H16" s="54">
        <f>ROUND((E16*'[2]Tabla impuesto'!$D$5)-'[2]Tabla impuesto'!$E$5,0)</f>
        <v>3683</v>
      </c>
      <c r="I16" s="55">
        <v>0</v>
      </c>
      <c r="J16" s="47">
        <f t="shared" si="3"/>
        <v>680346</v>
      </c>
    </row>
    <row r="17" spans="1:10">
      <c r="A17" s="5">
        <v>6</v>
      </c>
      <c r="B17" s="6" t="s">
        <v>40</v>
      </c>
      <c r="C17" s="7"/>
      <c r="D17" s="38">
        <v>15.6</v>
      </c>
      <c r="E17" s="55">
        <f t="shared" si="1"/>
        <v>684029</v>
      </c>
      <c r="F17" s="55">
        <f t="shared" si="2"/>
        <v>8824</v>
      </c>
      <c r="G17" s="55">
        <f t="shared" si="0"/>
        <v>692853</v>
      </c>
      <c r="H17" s="54">
        <f>ROUND((E17*'[2]Tabla impuesto'!$D$5)-'[2]Tabla impuesto'!$E$5,0)</f>
        <v>3683</v>
      </c>
      <c r="I17" s="55">
        <v>0</v>
      </c>
      <c r="J17" s="47">
        <f t="shared" si="3"/>
        <v>680346</v>
      </c>
    </row>
    <row r="18" spans="1:10">
      <c r="A18" s="12">
        <v>7</v>
      </c>
      <c r="B18" s="6" t="s">
        <v>15</v>
      </c>
      <c r="C18" s="7"/>
      <c r="D18" s="38">
        <v>15.6</v>
      </c>
      <c r="E18" s="55">
        <f t="shared" si="1"/>
        <v>684029</v>
      </c>
      <c r="F18" s="55">
        <f t="shared" si="2"/>
        <v>8824</v>
      </c>
      <c r="G18" s="55">
        <f t="shared" si="0"/>
        <v>692853</v>
      </c>
      <c r="H18" s="54">
        <f>ROUND((E18*'[2]Tabla impuesto'!$D$5)-'[2]Tabla impuesto'!$E$5,0)</f>
        <v>3683</v>
      </c>
      <c r="I18" s="55">
        <v>0</v>
      </c>
      <c r="J18" s="47">
        <f t="shared" si="3"/>
        <v>680346</v>
      </c>
    </row>
    <row r="19" spans="1:10">
      <c r="A19" s="5">
        <v>8</v>
      </c>
      <c r="B19" s="6" t="s">
        <v>22</v>
      </c>
      <c r="C19" s="7"/>
      <c r="D19" s="38">
        <v>15.6</v>
      </c>
      <c r="E19" s="55">
        <f t="shared" si="1"/>
        <v>684029</v>
      </c>
      <c r="F19" s="55">
        <f>ROUND(E19*1.29%,0)</f>
        <v>8824</v>
      </c>
      <c r="G19" s="55">
        <f t="shared" si="0"/>
        <v>692853</v>
      </c>
      <c r="H19" s="54">
        <f>ROUND((E19*'[2]Tabla impuesto'!$D$5)-'[2]Tabla impuesto'!$E$5,0)</f>
        <v>3683</v>
      </c>
      <c r="I19" s="55">
        <v>0</v>
      </c>
      <c r="J19" s="47">
        <f t="shared" si="3"/>
        <v>680346</v>
      </c>
    </row>
    <row r="20" spans="1:10">
      <c r="A20" s="8"/>
      <c r="B20" s="8"/>
      <c r="C20" s="109" t="s">
        <v>6</v>
      </c>
      <c r="D20" s="110"/>
      <c r="E20" s="40">
        <f>SUM(E12:E19)</f>
        <v>4788203</v>
      </c>
      <c r="F20" s="40">
        <f>SUM(F12:F19)</f>
        <v>61768</v>
      </c>
      <c r="G20" s="40">
        <f>SUM(G12:G19)</f>
        <v>4849971</v>
      </c>
      <c r="H20" s="40">
        <f>SUM(H12:H19)</f>
        <v>25781</v>
      </c>
      <c r="I20" s="40">
        <f t="shared" ref="I20:J20" si="4">SUM(I12:I19)</f>
        <v>0</v>
      </c>
      <c r="J20" s="48">
        <f t="shared" si="4"/>
        <v>4762422</v>
      </c>
    </row>
    <row r="21" spans="1:10">
      <c r="C21" s="41"/>
      <c r="D21" s="41"/>
      <c r="E21" s="41"/>
      <c r="F21" s="41"/>
      <c r="G21" s="41"/>
      <c r="H21" s="41"/>
      <c r="I21" s="41"/>
    </row>
  </sheetData>
  <mergeCells count="16">
    <mergeCell ref="A1:C1"/>
    <mergeCell ref="A3:D3"/>
    <mergeCell ref="A4:D4"/>
    <mergeCell ref="A5:D5"/>
    <mergeCell ref="A7:B7"/>
    <mergeCell ref="C7:D7"/>
    <mergeCell ref="G10:G11"/>
    <mergeCell ref="I10:I11"/>
    <mergeCell ref="J10:J11"/>
    <mergeCell ref="C20:D20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  <pageSetup orientation="portrait" horizontalDpi="30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8"/>
  <sheetViews>
    <sheetView topLeftCell="A10" workbookViewId="0">
      <selection activeCell="G24" sqref="G24"/>
    </sheetView>
  </sheetViews>
  <sheetFormatPr baseColWidth="10" defaultRowHeight="12.75"/>
  <cols>
    <col min="1" max="1" width="3" bestFit="1" customWidth="1"/>
    <col min="2" max="2" width="38.85546875" bestFit="1" customWidth="1"/>
    <col min="3" max="3" width="12.7109375" bestFit="1" customWidth="1"/>
    <col min="4" max="4" width="10.5703125" bestFit="1" customWidth="1"/>
    <col min="5" max="6" width="11.42578125" hidden="1" customWidth="1"/>
    <col min="7" max="7" width="9.7109375" bestFit="1" customWidth="1"/>
    <col min="8" max="10" width="11.42578125" hidden="1" customWidth="1"/>
  </cols>
  <sheetData>
    <row r="1" spans="1:10" ht="68.25" customHeight="1">
      <c r="A1" s="127" t="s">
        <v>17</v>
      </c>
      <c r="B1" s="127"/>
      <c r="C1" s="127"/>
      <c r="D1" s="58"/>
      <c r="E1" s="58"/>
      <c r="F1" s="58"/>
      <c r="G1" s="58"/>
      <c r="H1" s="58"/>
      <c r="I1" s="58"/>
      <c r="J1" s="58"/>
    </row>
    <row r="2" spans="1:10">
      <c r="A2" s="73"/>
      <c r="B2" s="73"/>
      <c r="C2" s="58"/>
      <c r="D2" s="58"/>
      <c r="E2" s="58"/>
      <c r="F2" s="58"/>
      <c r="G2" s="58"/>
      <c r="H2" s="58"/>
      <c r="I2" s="58"/>
      <c r="J2" s="58"/>
    </row>
    <row r="3" spans="1:10" ht="15.75">
      <c r="A3" s="130">
        <v>42246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15.75">
      <c r="A4" s="131" t="s">
        <v>43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5.75">
      <c r="A5" s="132" t="s">
        <v>0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0" ht="16.5">
      <c r="A6" s="62"/>
      <c r="B6" s="62"/>
      <c r="C6" s="62"/>
      <c r="D6" s="80"/>
      <c r="E6" s="80"/>
      <c r="F6" s="63"/>
      <c r="G6" s="63"/>
      <c r="H6" s="63"/>
      <c r="I6" s="59"/>
      <c r="J6" s="59"/>
    </row>
    <row r="7" spans="1:10">
      <c r="A7" s="128">
        <v>42246</v>
      </c>
      <c r="B7" s="128"/>
      <c r="C7" s="129">
        <v>44067</v>
      </c>
      <c r="D7" s="129"/>
      <c r="E7" s="63"/>
      <c r="F7" s="79"/>
      <c r="G7" s="63"/>
      <c r="H7" s="63"/>
      <c r="I7" s="59"/>
      <c r="J7" s="59"/>
    </row>
    <row r="8" spans="1:10">
      <c r="A8" s="61"/>
      <c r="B8" s="61"/>
      <c r="C8" s="61"/>
      <c r="D8" s="61"/>
      <c r="E8" s="58"/>
      <c r="F8" s="78"/>
      <c r="G8" s="58"/>
      <c r="H8" s="58"/>
      <c r="I8" s="58"/>
      <c r="J8" s="58"/>
    </row>
    <row r="9" spans="1:10">
      <c r="A9" s="82"/>
      <c r="B9" s="82"/>
      <c r="C9" s="83"/>
      <c r="D9" s="83"/>
      <c r="E9" s="58"/>
      <c r="F9" s="58"/>
      <c r="G9" s="58"/>
      <c r="H9" s="58"/>
      <c r="I9" s="58"/>
      <c r="J9" s="58"/>
    </row>
    <row r="10" spans="1:10" ht="12.75" customHeight="1">
      <c r="A10" s="140" t="s">
        <v>1</v>
      </c>
      <c r="B10" s="140" t="s">
        <v>2</v>
      </c>
      <c r="C10" s="140" t="s">
        <v>3</v>
      </c>
      <c r="D10" s="134" t="s">
        <v>12</v>
      </c>
      <c r="E10" s="138" t="s">
        <v>26</v>
      </c>
      <c r="F10" s="138" t="s">
        <v>31</v>
      </c>
      <c r="G10" s="138" t="s">
        <v>10</v>
      </c>
      <c r="H10" s="85"/>
      <c r="I10" s="138" t="s">
        <v>32</v>
      </c>
      <c r="J10" s="134" t="s">
        <v>33</v>
      </c>
    </row>
    <row r="11" spans="1:10" ht="25.5">
      <c r="A11" s="141"/>
      <c r="B11" s="141"/>
      <c r="C11" s="141"/>
      <c r="D11" s="135"/>
      <c r="E11" s="139"/>
      <c r="F11" s="139"/>
      <c r="G11" s="139"/>
      <c r="H11" s="86" t="s">
        <v>34</v>
      </c>
      <c r="I11" s="139"/>
      <c r="J11" s="135"/>
    </row>
    <row r="12" spans="1:10">
      <c r="A12" s="74">
        <v>1</v>
      </c>
      <c r="B12" s="75" t="s">
        <v>7</v>
      </c>
      <c r="C12" s="76"/>
      <c r="D12" s="90">
        <v>15.6</v>
      </c>
      <c r="E12" s="77">
        <v>687445</v>
      </c>
      <c r="F12" s="66">
        <v>8868</v>
      </c>
      <c r="G12" s="77">
        <v>696313</v>
      </c>
      <c r="H12" s="87">
        <v>3702</v>
      </c>
      <c r="I12" s="66">
        <v>0</v>
      </c>
      <c r="J12" s="88">
        <v>683743</v>
      </c>
    </row>
    <row r="13" spans="1:10">
      <c r="A13" s="64">
        <v>2</v>
      </c>
      <c r="B13" s="75" t="s">
        <v>18</v>
      </c>
      <c r="C13" s="65"/>
      <c r="D13" s="90">
        <v>15.6</v>
      </c>
      <c r="E13" s="66">
        <v>687445</v>
      </c>
      <c r="F13" s="66">
        <v>8868</v>
      </c>
      <c r="G13" s="66">
        <v>696313</v>
      </c>
      <c r="H13" s="87">
        <v>3702</v>
      </c>
      <c r="I13" s="66">
        <v>0</v>
      </c>
      <c r="J13" s="88">
        <v>683743</v>
      </c>
    </row>
    <row r="14" spans="1:10">
      <c r="A14" s="74">
        <v>3</v>
      </c>
      <c r="B14" s="75" t="s">
        <v>4</v>
      </c>
      <c r="C14" s="65"/>
      <c r="D14" s="90">
        <v>15.6</v>
      </c>
      <c r="E14" s="66">
        <v>0</v>
      </c>
      <c r="F14" s="66">
        <v>0</v>
      </c>
      <c r="G14" s="66">
        <v>696313</v>
      </c>
      <c r="H14" s="87">
        <v>0</v>
      </c>
      <c r="I14" s="66">
        <v>0</v>
      </c>
      <c r="J14" s="88">
        <v>0</v>
      </c>
    </row>
    <row r="15" spans="1:10">
      <c r="A15" s="74">
        <v>4</v>
      </c>
      <c r="B15" s="75" t="s">
        <v>13</v>
      </c>
      <c r="C15" s="65"/>
      <c r="D15" s="90">
        <v>15.6</v>
      </c>
      <c r="E15" s="66">
        <v>687445</v>
      </c>
      <c r="F15" s="66">
        <v>8868</v>
      </c>
      <c r="G15" s="66">
        <v>696313</v>
      </c>
      <c r="H15" s="87">
        <v>3702</v>
      </c>
      <c r="I15" s="66">
        <v>0</v>
      </c>
      <c r="J15" s="88">
        <v>683743</v>
      </c>
    </row>
    <row r="16" spans="1:10">
      <c r="A16" s="64">
        <v>5</v>
      </c>
      <c r="B16" s="75" t="s">
        <v>21</v>
      </c>
      <c r="C16" s="65"/>
      <c r="D16" s="90">
        <v>15.6</v>
      </c>
      <c r="E16" s="66">
        <v>687445</v>
      </c>
      <c r="F16" s="66">
        <v>8868</v>
      </c>
      <c r="G16" s="66">
        <v>696313</v>
      </c>
      <c r="H16" s="87">
        <v>3702</v>
      </c>
      <c r="I16" s="66">
        <v>0</v>
      </c>
      <c r="J16" s="88">
        <v>683743</v>
      </c>
    </row>
    <row r="17" spans="1:10">
      <c r="A17" s="64">
        <v>6</v>
      </c>
      <c r="B17" s="75" t="s">
        <v>40</v>
      </c>
      <c r="C17" s="65"/>
      <c r="D17" s="90">
        <v>15.6</v>
      </c>
      <c r="E17" s="66">
        <v>687445</v>
      </c>
      <c r="F17" s="66">
        <v>8868</v>
      </c>
      <c r="G17" s="66">
        <v>696313</v>
      </c>
      <c r="H17" s="87">
        <v>3702</v>
      </c>
      <c r="I17" s="66">
        <v>0</v>
      </c>
      <c r="J17" s="88">
        <v>683743</v>
      </c>
    </row>
    <row r="18" spans="1:10">
      <c r="A18" s="74">
        <v>7</v>
      </c>
      <c r="B18" s="75" t="s">
        <v>15</v>
      </c>
      <c r="C18" s="65"/>
      <c r="D18" s="90">
        <v>15.6</v>
      </c>
      <c r="E18" s="66">
        <v>687445</v>
      </c>
      <c r="F18" s="66">
        <v>8868</v>
      </c>
      <c r="G18" s="66">
        <v>696313</v>
      </c>
      <c r="H18" s="87">
        <v>3702</v>
      </c>
      <c r="I18" s="66">
        <v>0</v>
      </c>
      <c r="J18" s="88">
        <v>683743</v>
      </c>
    </row>
    <row r="19" spans="1:10">
      <c r="A19" s="64">
        <v>8</v>
      </c>
      <c r="B19" s="75" t="s">
        <v>22</v>
      </c>
      <c r="C19" s="65"/>
      <c r="D19" s="90">
        <v>15.6</v>
      </c>
      <c r="E19" s="66">
        <v>687445</v>
      </c>
      <c r="F19" s="66">
        <v>8868</v>
      </c>
      <c r="G19" s="66">
        <v>696313</v>
      </c>
      <c r="H19" s="87">
        <v>3702</v>
      </c>
      <c r="I19" s="66">
        <v>0</v>
      </c>
      <c r="J19" s="88">
        <v>683743</v>
      </c>
    </row>
    <row r="20" spans="1:10">
      <c r="A20" s="67"/>
      <c r="B20" s="67"/>
      <c r="C20" s="136" t="s">
        <v>6</v>
      </c>
      <c r="D20" s="137"/>
      <c r="E20" s="68">
        <v>4812115</v>
      </c>
      <c r="F20" s="68">
        <v>62076</v>
      </c>
      <c r="G20" s="68">
        <v>4874191</v>
      </c>
      <c r="H20" s="68">
        <v>25914</v>
      </c>
      <c r="I20" s="68">
        <v>0</v>
      </c>
      <c r="J20" s="68">
        <v>4786201</v>
      </c>
    </row>
    <row r="21" spans="1:10">
      <c r="A21" s="67"/>
      <c r="B21" s="69"/>
      <c r="C21" s="62"/>
      <c r="D21" s="62"/>
      <c r="E21" s="70"/>
      <c r="F21" s="70"/>
      <c r="G21" s="70"/>
      <c r="H21" s="70"/>
      <c r="I21" s="67"/>
      <c r="J21" s="88">
        <v>4786201</v>
      </c>
    </row>
    <row r="22" spans="1:10">
      <c r="A22" s="67"/>
      <c r="B22" s="69"/>
      <c r="C22" s="62"/>
      <c r="D22" s="62"/>
      <c r="E22" s="70"/>
      <c r="F22" s="70"/>
      <c r="G22" s="70"/>
      <c r="H22" s="70"/>
      <c r="I22" s="67"/>
      <c r="J22" s="81"/>
    </row>
    <row r="23" spans="1:10">
      <c r="A23" s="67"/>
      <c r="B23" s="69"/>
      <c r="C23" s="62"/>
      <c r="D23" s="62"/>
      <c r="E23" s="70"/>
      <c r="F23" s="70"/>
      <c r="G23" s="70"/>
      <c r="H23" s="70"/>
      <c r="I23" s="67"/>
      <c r="J23" s="81"/>
    </row>
    <row r="24" spans="1:10">
      <c r="A24" s="67"/>
      <c r="B24" s="69"/>
      <c r="C24" s="62"/>
      <c r="D24" s="62"/>
      <c r="E24" s="70"/>
      <c r="F24" s="70"/>
      <c r="G24" s="70"/>
      <c r="H24" s="70"/>
      <c r="I24" s="71"/>
      <c r="J24" s="71"/>
    </row>
    <row r="25" spans="1:10" ht="12.75" customHeight="1">
      <c r="A25" s="67"/>
      <c r="B25" s="69"/>
      <c r="C25" s="62"/>
      <c r="D25" s="62"/>
      <c r="E25" s="70"/>
      <c r="F25" s="70"/>
      <c r="G25" s="70"/>
      <c r="H25" s="70"/>
      <c r="I25" s="71"/>
      <c r="J25" s="71"/>
    </row>
    <row r="26" spans="1:10">
      <c r="A26" s="60"/>
      <c r="B26" s="60"/>
      <c r="C26" s="60"/>
      <c r="D26" s="60"/>
      <c r="E26" s="72"/>
      <c r="F26" s="72"/>
      <c r="G26" s="72"/>
      <c r="H26" s="72"/>
      <c r="I26" s="67"/>
      <c r="J26" s="67"/>
    </row>
    <row r="27" spans="1:10">
      <c r="A27" s="142" t="s">
        <v>42</v>
      </c>
      <c r="B27" s="142"/>
      <c r="C27" s="142"/>
      <c r="D27" s="142"/>
      <c r="E27" s="142"/>
      <c r="F27" s="142"/>
      <c r="G27" s="142"/>
      <c r="H27" s="142"/>
      <c r="I27" s="142"/>
      <c r="J27" s="142"/>
    </row>
    <row r="28" spans="1:10">
      <c r="A28" s="84"/>
      <c r="B28" s="84"/>
      <c r="C28" s="84"/>
      <c r="D28" s="84"/>
      <c r="E28" s="84"/>
      <c r="F28" s="84"/>
      <c r="G28" s="84"/>
      <c r="H28" s="84"/>
      <c r="I28" s="84"/>
      <c r="J28" s="84"/>
    </row>
    <row r="29" spans="1:10">
      <c r="A29" s="84"/>
      <c r="B29" s="84"/>
      <c r="C29" s="84"/>
      <c r="D29" s="84"/>
      <c r="E29" s="84"/>
      <c r="F29" s="84"/>
      <c r="G29" s="84"/>
      <c r="H29" s="84"/>
      <c r="I29" s="84"/>
      <c r="J29" s="84"/>
    </row>
    <row r="30" spans="1:10" ht="12.75" customHeight="1">
      <c r="A30" s="84"/>
      <c r="B30" s="84"/>
      <c r="C30" s="84"/>
      <c r="D30" s="84"/>
      <c r="E30" s="84"/>
      <c r="F30" s="84"/>
      <c r="G30" s="84"/>
      <c r="H30" s="84"/>
      <c r="I30" s="84"/>
      <c r="J30" s="84"/>
    </row>
    <row r="31" spans="1:10">
      <c r="A31" s="84"/>
      <c r="B31" s="84"/>
      <c r="C31" s="84"/>
      <c r="D31" s="84"/>
      <c r="E31" s="84"/>
      <c r="F31" s="84"/>
      <c r="G31" s="84"/>
      <c r="H31" s="84"/>
      <c r="I31" s="84"/>
      <c r="J31" s="84"/>
    </row>
    <row r="32" spans="1:10">
      <c r="A32" s="133" t="s">
        <v>44</v>
      </c>
      <c r="B32" s="133"/>
      <c r="C32" s="133"/>
      <c r="D32" s="133"/>
      <c r="E32" s="84"/>
      <c r="F32" s="84"/>
      <c r="G32" s="84"/>
      <c r="H32" s="84"/>
      <c r="I32" s="84"/>
      <c r="J32" s="84"/>
    </row>
    <row r="33" spans="1:10">
      <c r="A33" s="84"/>
      <c r="B33" s="84"/>
      <c r="C33" s="84"/>
      <c r="D33" s="84"/>
      <c r="E33" s="84"/>
      <c r="F33" s="84"/>
      <c r="G33" s="84"/>
      <c r="H33" s="84"/>
      <c r="I33" s="84"/>
      <c r="J33" s="84"/>
    </row>
    <row r="34" spans="1:10">
      <c r="A34" s="73"/>
      <c r="B34" s="73"/>
      <c r="C34" s="60"/>
      <c r="D34" s="60"/>
      <c r="E34" s="72"/>
      <c r="F34" s="72"/>
      <c r="G34" s="72"/>
      <c r="H34" s="72"/>
      <c r="I34" s="58"/>
      <c r="J34" s="58"/>
    </row>
    <row r="35" spans="1:10">
      <c r="A35" s="89"/>
      <c r="B35" s="89"/>
      <c r="C35" s="58"/>
      <c r="D35" s="60"/>
      <c r="E35" s="72"/>
      <c r="F35" s="72"/>
      <c r="G35" s="72"/>
      <c r="H35" s="72"/>
      <c r="I35" s="58"/>
      <c r="J35" s="58"/>
    </row>
    <row r="36" spans="1:10">
      <c r="A36" s="56"/>
      <c r="B36" s="56"/>
      <c r="C36" s="57"/>
      <c r="D36" s="56"/>
      <c r="E36" s="56"/>
      <c r="F36" s="56"/>
      <c r="G36" s="56"/>
      <c r="H36" s="56"/>
    </row>
    <row r="38" spans="1:10">
      <c r="A38" s="58"/>
      <c r="B38" s="58"/>
      <c r="C38" s="59"/>
      <c r="D38" s="58"/>
      <c r="E38" s="58"/>
      <c r="F38" s="58"/>
      <c r="G38" s="58"/>
      <c r="H38" s="58"/>
      <c r="I38" s="58"/>
      <c r="J38" s="58"/>
    </row>
  </sheetData>
  <mergeCells count="18">
    <mergeCell ref="A32:D32"/>
    <mergeCell ref="J10:J11"/>
    <mergeCell ref="C20:D20"/>
    <mergeCell ref="E10:E11"/>
    <mergeCell ref="F10:F11"/>
    <mergeCell ref="G10:G11"/>
    <mergeCell ref="A10:A11"/>
    <mergeCell ref="B10:B11"/>
    <mergeCell ref="C10:C11"/>
    <mergeCell ref="D10:D11"/>
    <mergeCell ref="I10:I11"/>
    <mergeCell ref="A27:J27"/>
    <mergeCell ref="A1:C1"/>
    <mergeCell ref="A7:B7"/>
    <mergeCell ref="C7:D7"/>
    <mergeCell ref="A3:J3"/>
    <mergeCell ref="A4:J4"/>
    <mergeCell ref="A5:J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8"/>
  <sheetViews>
    <sheetView topLeftCell="A10" workbookViewId="0">
      <selection activeCell="C12" sqref="C12:C19"/>
    </sheetView>
  </sheetViews>
  <sheetFormatPr baseColWidth="10" defaultRowHeight="12.75"/>
  <cols>
    <col min="1" max="1" width="3" bestFit="1" customWidth="1"/>
    <col min="2" max="2" width="38.85546875" bestFit="1" customWidth="1"/>
    <col min="3" max="3" width="12.7109375" bestFit="1" customWidth="1"/>
    <col min="4" max="4" width="10.5703125" bestFit="1" customWidth="1"/>
    <col min="5" max="6" width="11.42578125" hidden="1" customWidth="1"/>
    <col min="7" max="7" width="9.7109375" bestFit="1" customWidth="1"/>
    <col min="8" max="10" width="11.42578125" hidden="1" customWidth="1"/>
  </cols>
  <sheetData>
    <row r="1" spans="1:10" ht="68.25" customHeight="1">
      <c r="A1" s="127" t="s">
        <v>17</v>
      </c>
      <c r="B1" s="127"/>
      <c r="C1" s="127"/>
      <c r="D1" s="58"/>
      <c r="E1" s="58"/>
      <c r="F1" s="58"/>
      <c r="G1" s="58"/>
      <c r="H1" s="58"/>
      <c r="I1" s="58"/>
      <c r="J1" s="58"/>
    </row>
    <row r="2" spans="1:10">
      <c r="A2" s="73"/>
      <c r="B2" s="73"/>
      <c r="C2" s="58"/>
      <c r="D2" s="58"/>
      <c r="E2" s="58"/>
      <c r="F2" s="58"/>
      <c r="G2" s="58"/>
      <c r="H2" s="58"/>
      <c r="I2" s="58"/>
      <c r="J2" s="58"/>
    </row>
    <row r="3" spans="1:10" ht="15.75">
      <c r="A3" s="130">
        <v>42246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15.75">
      <c r="A4" s="131" t="s">
        <v>45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0" ht="15.75">
      <c r="A5" s="132" t="s">
        <v>0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0" ht="16.5">
      <c r="A6" s="62"/>
      <c r="B6" s="62"/>
      <c r="C6" s="62"/>
      <c r="D6" s="80"/>
      <c r="E6" s="80"/>
      <c r="F6" s="63"/>
      <c r="G6" s="63"/>
      <c r="H6" s="63"/>
      <c r="I6" s="59"/>
      <c r="J6" s="59"/>
    </row>
    <row r="7" spans="1:10">
      <c r="A7" s="128">
        <v>42277</v>
      </c>
      <c r="B7" s="128"/>
      <c r="C7" s="129">
        <v>44243</v>
      </c>
      <c r="D7" s="129"/>
      <c r="E7" s="63"/>
      <c r="F7" s="79"/>
      <c r="G7" s="63"/>
      <c r="H7" s="63"/>
      <c r="I7" s="59"/>
      <c r="J7" s="59"/>
    </row>
    <row r="8" spans="1:10">
      <c r="A8" s="61"/>
      <c r="B8" s="61"/>
      <c r="C8" s="61"/>
      <c r="D8" s="61"/>
      <c r="E8" s="58"/>
      <c r="F8" s="78"/>
      <c r="G8" s="58"/>
      <c r="H8" s="58"/>
      <c r="I8" s="58"/>
      <c r="J8" s="58"/>
    </row>
    <row r="9" spans="1:10">
      <c r="A9" s="82"/>
      <c r="B9" s="82"/>
      <c r="C9" s="83"/>
      <c r="D9" s="83"/>
      <c r="E9" s="58"/>
      <c r="F9" s="58"/>
      <c r="G9" s="58"/>
      <c r="H9" s="58"/>
      <c r="I9" s="58"/>
      <c r="J9" s="58"/>
    </row>
    <row r="10" spans="1:10" ht="12.75" customHeight="1">
      <c r="A10" s="140" t="s">
        <v>1</v>
      </c>
      <c r="B10" s="140" t="s">
        <v>2</v>
      </c>
      <c r="C10" s="140" t="s">
        <v>3</v>
      </c>
      <c r="D10" s="134" t="s">
        <v>12</v>
      </c>
      <c r="E10" s="138" t="s">
        <v>26</v>
      </c>
      <c r="F10" s="138" t="s">
        <v>31</v>
      </c>
      <c r="G10" s="138" t="s">
        <v>10</v>
      </c>
      <c r="H10" s="91"/>
      <c r="I10" s="138" t="s">
        <v>32</v>
      </c>
      <c r="J10" s="134" t="s">
        <v>33</v>
      </c>
    </row>
    <row r="11" spans="1:10" ht="25.5">
      <c r="A11" s="141"/>
      <c r="B11" s="141"/>
      <c r="C11" s="141"/>
      <c r="D11" s="135"/>
      <c r="E11" s="139"/>
      <c r="F11" s="139"/>
      <c r="G11" s="139"/>
      <c r="H11" s="86" t="s">
        <v>34</v>
      </c>
      <c r="I11" s="139"/>
      <c r="J11" s="135"/>
    </row>
    <row r="12" spans="1:10">
      <c r="A12" s="74">
        <v>1</v>
      </c>
      <c r="B12" s="75" t="s">
        <v>7</v>
      </c>
      <c r="C12" s="76" t="s">
        <v>9</v>
      </c>
      <c r="D12" s="90">
        <v>15.6</v>
      </c>
      <c r="E12" s="77">
        <f>ROUND($C$7*D12,0)</f>
        <v>690191</v>
      </c>
      <c r="F12" s="66">
        <f>ROUND(E12*1.29%,0)</f>
        <v>8903</v>
      </c>
      <c r="G12" s="77">
        <f>SUM(E12:F12)</f>
        <v>699094</v>
      </c>
      <c r="H12" s="87">
        <v>3716</v>
      </c>
      <c r="I12" s="66">
        <v>0</v>
      </c>
      <c r="J12" s="88">
        <f>E12-H12-I12</f>
        <v>686475</v>
      </c>
    </row>
    <row r="13" spans="1:10">
      <c r="A13" s="64">
        <v>2</v>
      </c>
      <c r="B13" s="75" t="s">
        <v>18</v>
      </c>
      <c r="C13" s="65" t="s">
        <v>19</v>
      </c>
      <c r="D13" s="90">
        <v>15.6</v>
      </c>
      <c r="E13" s="77">
        <f t="shared" ref="E13:E19" si="0">ROUND($C$7*D13,0)</f>
        <v>690191</v>
      </c>
      <c r="F13" s="66">
        <f t="shared" ref="F13:F19" si="1">ROUND(E13*1.29%,0)</f>
        <v>8903</v>
      </c>
      <c r="G13" s="77">
        <f t="shared" ref="G13:G19" si="2">SUM(E13:F13)</f>
        <v>699094</v>
      </c>
      <c r="H13" s="87">
        <v>3716</v>
      </c>
      <c r="I13" s="66">
        <v>0</v>
      </c>
      <c r="J13" s="88">
        <f t="shared" ref="J13:J20" si="3">E13-H13-I13</f>
        <v>686475</v>
      </c>
    </row>
    <row r="14" spans="1:10">
      <c r="A14" s="74">
        <v>3</v>
      </c>
      <c r="B14" s="75" t="s">
        <v>4</v>
      </c>
      <c r="C14" s="65" t="s">
        <v>5</v>
      </c>
      <c r="D14" s="90">
        <v>15.6</v>
      </c>
      <c r="E14" s="77">
        <f t="shared" si="0"/>
        <v>690191</v>
      </c>
      <c r="F14" s="66">
        <f t="shared" si="1"/>
        <v>8903</v>
      </c>
      <c r="G14" s="77">
        <f t="shared" si="2"/>
        <v>699094</v>
      </c>
      <c r="H14" s="87">
        <v>3716</v>
      </c>
      <c r="I14" s="66">
        <v>0</v>
      </c>
      <c r="J14" s="88">
        <f t="shared" si="3"/>
        <v>686475</v>
      </c>
    </row>
    <row r="15" spans="1:10">
      <c r="A15" s="74">
        <v>4</v>
      </c>
      <c r="B15" s="75" t="s">
        <v>13</v>
      </c>
      <c r="C15" s="65" t="s">
        <v>14</v>
      </c>
      <c r="D15" s="90">
        <v>15.6</v>
      </c>
      <c r="E15" s="77">
        <f t="shared" si="0"/>
        <v>690191</v>
      </c>
      <c r="F15" s="66">
        <f t="shared" si="1"/>
        <v>8903</v>
      </c>
      <c r="G15" s="77">
        <f t="shared" si="2"/>
        <v>699094</v>
      </c>
      <c r="H15" s="87">
        <v>3716</v>
      </c>
      <c r="I15" s="66">
        <v>0</v>
      </c>
      <c r="J15" s="88">
        <f t="shared" si="3"/>
        <v>686475</v>
      </c>
    </row>
    <row r="16" spans="1:10">
      <c r="A16" s="64">
        <v>5</v>
      </c>
      <c r="B16" s="75" t="s">
        <v>21</v>
      </c>
      <c r="C16" s="65" t="s">
        <v>20</v>
      </c>
      <c r="D16" s="90">
        <v>15.6</v>
      </c>
      <c r="E16" s="77">
        <f t="shared" si="0"/>
        <v>690191</v>
      </c>
      <c r="F16" s="66">
        <f t="shared" si="1"/>
        <v>8903</v>
      </c>
      <c r="G16" s="77">
        <f t="shared" si="2"/>
        <v>699094</v>
      </c>
      <c r="H16" s="87">
        <v>3716</v>
      </c>
      <c r="I16" s="66">
        <v>0</v>
      </c>
      <c r="J16" s="88">
        <f t="shared" si="3"/>
        <v>686475</v>
      </c>
    </row>
    <row r="17" spans="1:10">
      <c r="A17" s="64">
        <v>6</v>
      </c>
      <c r="B17" s="75" t="s">
        <v>40</v>
      </c>
      <c r="C17" s="65" t="s">
        <v>41</v>
      </c>
      <c r="D17" s="90">
        <v>15.6</v>
      </c>
      <c r="E17" s="77">
        <f t="shared" si="0"/>
        <v>690191</v>
      </c>
      <c r="F17" s="66">
        <f t="shared" si="1"/>
        <v>8903</v>
      </c>
      <c r="G17" s="77">
        <f t="shared" si="2"/>
        <v>699094</v>
      </c>
      <c r="H17" s="87">
        <v>3716</v>
      </c>
      <c r="I17" s="66">
        <v>0</v>
      </c>
      <c r="J17" s="88">
        <f t="shared" si="3"/>
        <v>686475</v>
      </c>
    </row>
    <row r="18" spans="1:10">
      <c r="A18" s="74">
        <v>7</v>
      </c>
      <c r="B18" s="75" t="s">
        <v>15</v>
      </c>
      <c r="C18" s="65" t="s">
        <v>16</v>
      </c>
      <c r="D18" s="90">
        <v>15.6</v>
      </c>
      <c r="E18" s="77">
        <f t="shared" si="0"/>
        <v>690191</v>
      </c>
      <c r="F18" s="66">
        <f t="shared" si="1"/>
        <v>8903</v>
      </c>
      <c r="G18" s="77">
        <f t="shared" si="2"/>
        <v>699094</v>
      </c>
      <c r="H18" s="87">
        <v>3716</v>
      </c>
      <c r="I18" s="66">
        <v>0</v>
      </c>
      <c r="J18" s="88">
        <f t="shared" si="3"/>
        <v>686475</v>
      </c>
    </row>
    <row r="19" spans="1:10">
      <c r="A19" s="64">
        <v>8</v>
      </c>
      <c r="B19" s="75" t="s">
        <v>22</v>
      </c>
      <c r="C19" s="65" t="s">
        <v>23</v>
      </c>
      <c r="D19" s="90">
        <v>15.6</v>
      </c>
      <c r="E19" s="77">
        <f t="shared" si="0"/>
        <v>690191</v>
      </c>
      <c r="F19" s="66">
        <f t="shared" si="1"/>
        <v>8903</v>
      </c>
      <c r="G19" s="77">
        <f t="shared" si="2"/>
        <v>699094</v>
      </c>
      <c r="H19" s="87">
        <v>3716</v>
      </c>
      <c r="I19" s="66">
        <v>0</v>
      </c>
      <c r="J19" s="88">
        <f t="shared" si="3"/>
        <v>686475</v>
      </c>
    </row>
    <row r="20" spans="1:10">
      <c r="A20" s="67"/>
      <c r="B20" s="67"/>
      <c r="C20" s="136" t="s">
        <v>6</v>
      </c>
      <c r="D20" s="137"/>
      <c r="E20" s="68">
        <f>SUM(E12:E19)</f>
        <v>5521528</v>
      </c>
      <c r="F20" s="68">
        <f>SUM(F12:F19)</f>
        <v>71224</v>
      </c>
      <c r="G20" s="68">
        <f>SUM(G12:G19)</f>
        <v>5592752</v>
      </c>
      <c r="H20" s="68">
        <f>SUM(H12:H19)</f>
        <v>29728</v>
      </c>
      <c r="I20" s="68">
        <v>0</v>
      </c>
      <c r="J20" s="88">
        <f t="shared" si="3"/>
        <v>5491800</v>
      </c>
    </row>
    <row r="21" spans="1:10">
      <c r="A21" s="67"/>
      <c r="B21" s="69"/>
      <c r="C21" s="62"/>
      <c r="D21" s="62"/>
      <c r="E21" s="70"/>
      <c r="F21" s="70"/>
      <c r="G21" s="70"/>
      <c r="H21" s="70"/>
      <c r="I21" s="67"/>
      <c r="J21" s="88">
        <f>E20-H20-I20</f>
        <v>5491800</v>
      </c>
    </row>
    <row r="22" spans="1:10">
      <c r="A22" s="67"/>
      <c r="B22" s="69"/>
      <c r="C22" s="62"/>
      <c r="D22" s="62"/>
      <c r="E22" s="70"/>
      <c r="F22" s="70"/>
      <c r="G22" s="70"/>
      <c r="H22" s="70"/>
      <c r="I22" s="67"/>
      <c r="J22" s="81"/>
    </row>
    <row r="23" spans="1:10">
      <c r="A23" s="67"/>
      <c r="B23" s="69"/>
      <c r="C23" s="62"/>
      <c r="D23" s="62"/>
      <c r="E23" s="70"/>
      <c r="F23" s="70"/>
      <c r="G23" s="70"/>
      <c r="H23" s="70"/>
      <c r="I23" s="67"/>
      <c r="J23" s="81"/>
    </row>
    <row r="24" spans="1:10">
      <c r="A24" s="67"/>
      <c r="B24" s="69"/>
      <c r="C24" s="62"/>
      <c r="D24" s="62"/>
      <c r="E24" s="70"/>
      <c r="F24" s="70"/>
      <c r="G24" s="70"/>
      <c r="H24" s="70"/>
      <c r="I24" s="71"/>
      <c r="J24" s="71"/>
    </row>
    <row r="25" spans="1:10" ht="12.75" customHeight="1">
      <c r="A25" s="67"/>
      <c r="B25" s="69"/>
      <c r="C25" s="62"/>
      <c r="D25" s="62"/>
      <c r="E25" s="70"/>
      <c r="F25" s="70"/>
      <c r="G25" s="70"/>
      <c r="H25" s="70"/>
      <c r="I25" s="71"/>
      <c r="J25" s="71"/>
    </row>
    <row r="26" spans="1:10">
      <c r="A26" s="60"/>
      <c r="B26" s="60"/>
      <c r="C26" s="60"/>
      <c r="D26" s="60"/>
      <c r="E26" s="72"/>
      <c r="F26" s="72"/>
      <c r="G26" s="72"/>
      <c r="H26" s="72"/>
      <c r="I26" s="67"/>
      <c r="J26" s="67"/>
    </row>
    <row r="27" spans="1:10">
      <c r="A27" s="142" t="s">
        <v>42</v>
      </c>
      <c r="B27" s="142"/>
      <c r="C27" s="142"/>
      <c r="D27" s="142"/>
      <c r="E27" s="142"/>
      <c r="F27" s="142"/>
      <c r="G27" s="142"/>
      <c r="H27" s="142"/>
      <c r="I27" s="142"/>
      <c r="J27" s="142"/>
    </row>
    <row r="28" spans="1:10">
      <c r="A28" s="92"/>
      <c r="B28" s="92"/>
      <c r="C28" s="92"/>
      <c r="D28" s="92"/>
      <c r="E28" s="92"/>
      <c r="F28" s="92"/>
      <c r="G28" s="92"/>
      <c r="H28" s="92"/>
      <c r="I28" s="92"/>
      <c r="J28" s="92"/>
    </row>
    <row r="29" spans="1:10">
      <c r="A29" s="92"/>
      <c r="B29" s="92"/>
      <c r="C29" s="92"/>
      <c r="D29" s="92"/>
      <c r="E29" s="92"/>
      <c r="F29" s="92"/>
      <c r="G29" s="92"/>
      <c r="H29" s="92"/>
      <c r="I29" s="92"/>
      <c r="J29" s="92"/>
    </row>
    <row r="30" spans="1:10" ht="12.75" customHeight="1">
      <c r="A30" s="92"/>
      <c r="B30" s="92"/>
      <c r="C30" s="92"/>
      <c r="D30" s="92"/>
      <c r="E30" s="92"/>
      <c r="F30" s="92"/>
      <c r="G30" s="92"/>
      <c r="H30" s="92"/>
      <c r="I30" s="92"/>
      <c r="J30" s="92"/>
    </row>
    <row r="31" spans="1:10">
      <c r="A31" s="92"/>
      <c r="B31" s="92"/>
      <c r="C31" s="92"/>
      <c r="D31" s="92"/>
      <c r="E31" s="92"/>
      <c r="F31" s="92"/>
      <c r="G31" s="92"/>
      <c r="H31" s="92"/>
      <c r="I31" s="92"/>
      <c r="J31" s="92"/>
    </row>
    <row r="32" spans="1:10">
      <c r="A32" s="133" t="s">
        <v>44</v>
      </c>
      <c r="B32" s="133"/>
      <c r="C32" s="133"/>
      <c r="D32" s="133"/>
      <c r="E32" s="92"/>
      <c r="F32" s="92"/>
      <c r="G32" s="92"/>
      <c r="H32" s="92"/>
      <c r="I32" s="92"/>
      <c r="J32" s="92"/>
    </row>
    <row r="33" spans="1:10">
      <c r="A33" s="92"/>
      <c r="B33" s="92"/>
      <c r="C33" s="92"/>
      <c r="D33" s="92"/>
      <c r="E33" s="92"/>
      <c r="F33" s="92"/>
      <c r="G33" s="92"/>
      <c r="H33" s="92"/>
      <c r="I33" s="92"/>
      <c r="J33" s="92"/>
    </row>
    <row r="34" spans="1:10">
      <c r="A34" s="73"/>
      <c r="B34" s="73"/>
      <c r="C34" s="60"/>
      <c r="D34" s="60"/>
      <c r="E34" s="72"/>
      <c r="F34" s="72"/>
      <c r="G34" s="72"/>
      <c r="H34" s="72"/>
      <c r="I34" s="58"/>
      <c r="J34" s="58"/>
    </row>
    <row r="35" spans="1:10">
      <c r="A35" s="89"/>
      <c r="B35" s="89"/>
      <c r="C35" s="58"/>
      <c r="D35" s="60"/>
      <c r="E35" s="72"/>
      <c r="F35" s="72"/>
      <c r="G35" s="72"/>
      <c r="H35" s="72"/>
      <c r="I35" s="58"/>
      <c r="J35" s="58"/>
    </row>
    <row r="36" spans="1:10">
      <c r="A36" s="58"/>
      <c r="B36" s="58"/>
      <c r="C36" s="59"/>
      <c r="D36" s="58"/>
      <c r="E36" s="58"/>
      <c r="F36" s="58"/>
      <c r="G36" s="58"/>
      <c r="H36" s="58"/>
    </row>
    <row r="38" spans="1:10">
      <c r="A38" s="58"/>
      <c r="B38" s="58"/>
      <c r="C38" s="59"/>
      <c r="D38" s="58"/>
      <c r="E38" s="58"/>
      <c r="F38" s="58"/>
      <c r="G38" s="58"/>
      <c r="H38" s="58"/>
      <c r="I38" s="58"/>
      <c r="J38" s="58"/>
    </row>
  </sheetData>
  <sheetProtection password="CC37" sheet="1" objects="1" scenarios="1"/>
  <mergeCells count="18">
    <mergeCell ref="G10:G11"/>
    <mergeCell ref="I10:I11"/>
    <mergeCell ref="J10:J11"/>
    <mergeCell ref="C20:D20"/>
    <mergeCell ref="A27:J27"/>
    <mergeCell ref="E10:E11"/>
    <mergeCell ref="F10:F11"/>
    <mergeCell ref="A32:D32"/>
    <mergeCell ref="A10:A11"/>
    <mergeCell ref="B10:B11"/>
    <mergeCell ref="C10:C11"/>
    <mergeCell ref="D10:D11"/>
    <mergeCell ref="A1:C1"/>
    <mergeCell ref="A3:J3"/>
    <mergeCell ref="A4:J4"/>
    <mergeCell ref="A5:J5"/>
    <mergeCell ref="A7:B7"/>
    <mergeCell ref="C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 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</vt:vector>
  </TitlesOfParts>
  <Company>Municipalidad de Conchali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Nilo</dc:creator>
  <cp:lastModifiedBy>Leopoldo Quezada</cp:lastModifiedBy>
  <cp:lastPrinted>2015-08-18T13:42:00Z</cp:lastPrinted>
  <dcterms:created xsi:type="dcterms:W3CDTF">1999-04-26T16:18:27Z</dcterms:created>
  <dcterms:modified xsi:type="dcterms:W3CDTF">2015-11-30T15:47:55Z</dcterms:modified>
</cp:coreProperties>
</file>