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2"/>
  </bookViews>
  <sheets>
    <sheet name="SPres1-05" sheetId="1" r:id="rId1"/>
    <sheet name="ESpres1-05" sheetId="2" r:id="rId2"/>
    <sheet name="ESpres1-05 Coresam" sheetId="3" r:id="rId3"/>
  </sheets>
  <definedNames>
    <definedName name="_xlnm.Print_Area" localSheetId="1">'ESpres1-05'!$A$1:$H$59</definedName>
    <definedName name="_xlnm.Print_Area" localSheetId="0">'SPres1-05'!$A$1:$D$49</definedName>
  </definedNames>
  <calcPr fullCalcOnLoad="1"/>
</workbook>
</file>

<file path=xl/sharedStrings.xml><?xml version="1.0" encoding="utf-8"?>
<sst xmlns="http://schemas.openxmlformats.org/spreadsheetml/2006/main" count="122" uniqueCount="53">
  <si>
    <t>I.MUNICIPALIDAD DE CONCHALI</t>
  </si>
  <si>
    <t>INGRESOS</t>
  </si>
  <si>
    <t>INGRESOS DE OPERACIÓN</t>
  </si>
  <si>
    <t>SALDO INICIAL DE CAJA</t>
  </si>
  <si>
    <t>TOTALES</t>
  </si>
  <si>
    <t>GASTOS</t>
  </si>
  <si>
    <t>GASTOS EN PERSONAL</t>
  </si>
  <si>
    <t>BIENES Y SERVICIOS DE CONSUMO</t>
  </si>
  <si>
    <t>TRANSFERENCIAS CORRIENTES</t>
  </si>
  <si>
    <t>TRANSFERENCIAS DE CAPITAL</t>
  </si>
  <si>
    <t>SALDO FINAL DE CAJA</t>
  </si>
  <si>
    <t>PRESUPUESTO
VIGENTE</t>
  </si>
  <si>
    <t>PRESUPUESTO
EJECUTADO</t>
  </si>
  <si>
    <t>SUPERÁVIT
DÉFICIT</t>
  </si>
  <si>
    <t>ESTADO DE SITUACION PRESUPUESTARIA MUNICIPAL</t>
  </si>
  <si>
    <t>(Miles de pesos)</t>
  </si>
  <si>
    <t xml:space="preserve">   P O R C E N T A J E S   D E</t>
  </si>
  <si>
    <t>PRESUPUESTO</t>
  </si>
  <si>
    <t xml:space="preserve">EJECUCION </t>
  </si>
  <si>
    <t>ESTRUCTURA</t>
  </si>
  <si>
    <t>CUMPLIMIENTO</t>
  </si>
  <si>
    <t>I N G R E S O S</t>
  </si>
  <si>
    <t>SUBTOTALES</t>
  </si>
  <si>
    <t>G A S T O S</t>
  </si>
  <si>
    <t>SITUACIÓN PRESUPUESTARIA MUNICIPAL</t>
  </si>
  <si>
    <t xml:space="preserve">INGRESOS Y GASTOS DEVENGADOS </t>
  </si>
  <si>
    <t>SUPERAVIT DEL PERIODO</t>
  </si>
  <si>
    <t>ESTADO DE SITUACION PRESUPUESTARIA CORESAM</t>
  </si>
  <si>
    <t>TRIBUTOS USO DE BS. DE REALIZACION DE ACT.</t>
  </si>
  <si>
    <t>OTROS INGRESOS CORRIENTES</t>
  </si>
  <si>
    <t>VENTA DE ACTIVO NO FINANCIERO</t>
  </si>
  <si>
    <t>VENTA DE ACTIVO FINANCIERO</t>
  </si>
  <si>
    <t>RECUPERACION DE PRESTAMOS</t>
  </si>
  <si>
    <t>TRANSFERENCIAS PARA GASTOS DE CAPITAL</t>
  </si>
  <si>
    <t>PRESTACIONES SEGURIDAD SOCIAL</t>
  </si>
  <si>
    <t>INTEGROS AL FISCO</t>
  </si>
  <si>
    <t>OTROS GASTOS CORRIENTES</t>
  </si>
  <si>
    <t>ADQUISICION DE ACTIVOS NO FINANCIEROS</t>
  </si>
  <si>
    <t>ADQUISICION DE ACTIVOS FINANCIEROS</t>
  </si>
  <si>
    <t>INICIATIVAS DE INVERSION</t>
  </si>
  <si>
    <t>PRESTAMOS</t>
  </si>
  <si>
    <t>SERVICIO A LA DEUDA</t>
  </si>
  <si>
    <t>PRESTACIONES DE SEGURIDAD SOCIAL</t>
  </si>
  <si>
    <t>TRANFERENCIAS DE CAPITAL</t>
  </si>
  <si>
    <t>RENTAS A LA PROPIEDAD</t>
  </si>
  <si>
    <t>VENTA DE ACTIVOS FINANCIEROS</t>
  </si>
  <si>
    <t>TRANSFERENCIAS DE GASTO DE CAPITAL</t>
  </si>
  <si>
    <t>INGRESOS FUERA DE LA EXPLOTACION</t>
  </si>
  <si>
    <t>SERVICIO DE LA DEUDA</t>
  </si>
  <si>
    <t>DIRECCIÓN DE CONTROL</t>
  </si>
  <si>
    <t>DIRECCION DE CONTROL</t>
  </si>
  <si>
    <t>ENERO-SEPTIEMBRE 2009</t>
  </si>
  <si>
    <t>AL 30-09-2009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</si>
</sst>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_P_T_S"/>
    <numFmt numFmtId="19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38" fontId="1" fillId="2" borderId="1" xfId="0" applyNumberFormat="1" applyFont="1" applyFill="1" applyBorder="1" applyAlignment="1">
      <alignment/>
    </xf>
    <xf numFmtId="38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38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38" fontId="1" fillId="2" borderId="3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/>
    </xf>
    <xf numFmtId="38" fontId="1" fillId="2" borderId="8" xfId="0" applyNumberFormat="1" applyFont="1" applyFill="1" applyBorder="1" applyAlignment="1">
      <alignment/>
    </xf>
    <xf numFmtId="38" fontId="1" fillId="2" borderId="9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38" fontId="3" fillId="2" borderId="12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95" fontId="0" fillId="2" borderId="0" xfId="0" applyNumberFormat="1" applyFill="1" applyAlignment="1">
      <alignment horizontal="center"/>
    </xf>
    <xf numFmtId="195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9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95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194" fontId="2" fillId="2" borderId="13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195" fontId="2" fillId="2" borderId="1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194" fontId="2" fillId="3" borderId="0" xfId="0" applyNumberFormat="1" applyFont="1" applyFill="1" applyBorder="1" applyAlignment="1">
      <alignment/>
    </xf>
    <xf numFmtId="10" fontId="2" fillId="4" borderId="0" xfId="0" applyNumberFormat="1" applyFont="1" applyFill="1" applyBorder="1" applyAlignment="1">
      <alignment horizontal="center"/>
    </xf>
    <xf numFmtId="10" fontId="2" fillId="4" borderId="15" xfId="0" applyNumberFormat="1" applyFont="1" applyFill="1" applyBorder="1" applyAlignment="1">
      <alignment horizontal="center"/>
    </xf>
    <xf numFmtId="194" fontId="2" fillId="3" borderId="13" xfId="0" applyNumberFormat="1" applyFont="1" applyFill="1" applyBorder="1" applyAlignment="1">
      <alignment/>
    </xf>
    <xf numFmtId="10" fontId="2" fillId="4" borderId="13" xfId="0" applyNumberFormat="1" applyFont="1" applyFill="1" applyBorder="1" applyAlignment="1">
      <alignment horizontal="center"/>
    </xf>
    <xf numFmtId="10" fontId="2" fillId="4" borderId="1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95" fontId="6" fillId="2" borderId="0" xfId="0" applyNumberFormat="1" applyFont="1" applyFill="1" applyBorder="1" applyAlignment="1">
      <alignment/>
    </xf>
    <xf numFmtId="194" fontId="0" fillId="2" borderId="0" xfId="0" applyNumberFormat="1" applyFill="1" applyBorder="1" applyAlignment="1">
      <alignment/>
    </xf>
    <xf numFmtId="195" fontId="0" fillId="2" borderId="0" xfId="0" applyNumberFormat="1" applyFill="1" applyBorder="1" applyAlignment="1">
      <alignment/>
    </xf>
    <xf numFmtId="194" fontId="0" fillId="3" borderId="0" xfId="0" applyNumberFormat="1" applyFill="1" applyBorder="1" applyAlignment="1">
      <alignment/>
    </xf>
    <xf numFmtId="195" fontId="4" fillId="2" borderId="0" xfId="0" applyNumberFormat="1" applyFont="1" applyFill="1" applyBorder="1" applyAlignment="1">
      <alignment horizontal="center"/>
    </xf>
    <xf numFmtId="195" fontId="4" fillId="2" borderId="17" xfId="0" applyNumberFormat="1" applyFont="1" applyFill="1" applyBorder="1" applyAlignment="1">
      <alignment horizontal="center"/>
    </xf>
    <xf numFmtId="195" fontId="1" fillId="2" borderId="15" xfId="0" applyNumberFormat="1" applyFont="1" applyFill="1" applyBorder="1" applyAlignment="1">
      <alignment horizontal="center"/>
    </xf>
    <xf numFmtId="194" fontId="0" fillId="2" borderId="13" xfId="0" applyNumberFormat="1" applyFill="1" applyBorder="1" applyAlignment="1">
      <alignment/>
    </xf>
    <xf numFmtId="0" fontId="0" fillId="2" borderId="13" xfId="0" applyFill="1" applyBorder="1" applyAlignment="1">
      <alignment/>
    </xf>
    <xf numFmtId="195" fontId="0" fillId="2" borderId="13" xfId="0" applyNumberForma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10" fontId="0" fillId="2" borderId="0" xfId="0" applyNumberFormat="1" applyFill="1" applyBorder="1" applyAlignment="1">
      <alignment/>
    </xf>
    <xf numFmtId="195" fontId="4" fillId="2" borderId="15" xfId="0" applyNumberFormat="1" applyFont="1" applyFill="1" applyBorder="1" applyAlignment="1">
      <alignment horizontal="center"/>
    </xf>
    <xf numFmtId="10" fontId="0" fillId="2" borderId="13" xfId="0" applyNumberFormat="1" applyFill="1" applyBorder="1" applyAlignment="1">
      <alignment/>
    </xf>
    <xf numFmtId="10" fontId="0" fillId="4" borderId="0" xfId="0" applyNumberFormat="1" applyFill="1" applyBorder="1" applyAlignment="1">
      <alignment/>
    </xf>
    <xf numFmtId="10" fontId="0" fillId="4" borderId="15" xfId="0" applyNumberFormat="1" applyFill="1" applyBorder="1" applyAlignment="1">
      <alignment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95" fontId="4" fillId="2" borderId="11" xfId="0" applyNumberFormat="1" applyFont="1" applyFill="1" applyBorder="1" applyAlignment="1">
      <alignment horizontal="center"/>
    </xf>
    <xf numFmtId="195" fontId="4" fillId="2" borderId="1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95" fontId="4" fillId="2" borderId="14" xfId="0" applyNumberFormat="1" applyFont="1" applyFill="1" applyBorder="1" applyAlignment="1">
      <alignment horizontal="center"/>
    </xf>
    <xf numFmtId="195" fontId="4" fillId="2" borderId="1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8"/>
  <sheetViews>
    <sheetView zoomScale="75" zoomScaleNormal="75" workbookViewId="0" topLeftCell="A1">
      <selection activeCell="C23" sqref="C23"/>
    </sheetView>
  </sheetViews>
  <sheetFormatPr defaultColWidth="11.421875" defaultRowHeight="12.75"/>
  <cols>
    <col min="1" max="1" width="46.7109375" style="1" customWidth="1"/>
    <col min="2" max="4" width="19.7109375" style="1" customWidth="1"/>
    <col min="5" max="16384" width="11.421875" style="1" customWidth="1"/>
  </cols>
  <sheetData>
    <row r="1" ht="12.75">
      <c r="A1" s="25" t="s">
        <v>0</v>
      </c>
    </row>
    <row r="2" ht="12.75">
      <c r="A2" s="25" t="s">
        <v>49</v>
      </c>
    </row>
    <row r="5" spans="1:4" ht="18">
      <c r="A5" s="73" t="s">
        <v>24</v>
      </c>
      <c r="B5" s="73"/>
      <c r="C5" s="73"/>
      <c r="D5" s="73"/>
    </row>
    <row r="6" spans="1:4" ht="12.75">
      <c r="A6" s="74" t="s">
        <v>51</v>
      </c>
      <c r="B6" s="74"/>
      <c r="C6" s="74"/>
      <c r="D6" s="74"/>
    </row>
    <row r="7" spans="1:4" ht="15.75">
      <c r="A7" s="2"/>
      <c r="B7" s="2"/>
      <c r="C7" s="2"/>
      <c r="D7" s="2"/>
    </row>
    <row r="8" spans="1:4" ht="15.75">
      <c r="A8" s="2"/>
      <c r="B8" s="2"/>
      <c r="C8" s="2"/>
      <c r="D8" s="2"/>
    </row>
    <row r="9" ht="13.5" thickBot="1"/>
    <row r="10" spans="1:4" ht="26.25" thickBot="1">
      <c r="A10" s="10" t="s">
        <v>1</v>
      </c>
      <c r="B10" s="11" t="s">
        <v>11</v>
      </c>
      <c r="C10" s="11" t="s">
        <v>12</v>
      </c>
      <c r="D10" s="12" t="s">
        <v>13</v>
      </c>
    </row>
    <row r="11" spans="1:4" ht="12.75">
      <c r="A11" s="16"/>
      <c r="B11" s="17"/>
      <c r="C11" s="17"/>
      <c r="D11" s="18"/>
    </row>
    <row r="12" spans="1:4" ht="18.75" customHeight="1">
      <c r="A12" s="8" t="s">
        <v>28</v>
      </c>
      <c r="B12" s="3">
        <v>5048361</v>
      </c>
      <c r="C12" s="3">
        <v>4447097</v>
      </c>
      <c r="D12" s="9">
        <f aca="true" t="shared" si="0" ref="D12:D21">C12-B12</f>
        <v>-601264</v>
      </c>
    </row>
    <row r="13" spans="1:4" ht="18.75" customHeight="1">
      <c r="A13" s="8" t="s">
        <v>8</v>
      </c>
      <c r="B13" s="3">
        <v>4000</v>
      </c>
      <c r="C13" s="3">
        <v>7350</v>
      </c>
      <c r="D13" s="9">
        <f t="shared" si="0"/>
        <v>3350</v>
      </c>
    </row>
    <row r="14" spans="1:4" ht="18.75" customHeight="1">
      <c r="A14" s="8" t="s">
        <v>44</v>
      </c>
      <c r="B14" s="3">
        <v>22000</v>
      </c>
      <c r="C14" s="3">
        <v>6336</v>
      </c>
      <c r="D14" s="9">
        <f t="shared" si="0"/>
        <v>-15664</v>
      </c>
    </row>
    <row r="15" spans="1:4" ht="18.75" customHeight="1">
      <c r="A15" s="8" t="s">
        <v>2</v>
      </c>
      <c r="B15" s="3">
        <v>36000</v>
      </c>
      <c r="C15" s="3">
        <v>26151</v>
      </c>
      <c r="D15" s="9">
        <f t="shared" si="0"/>
        <v>-9849</v>
      </c>
    </row>
    <row r="16" spans="1:4" ht="18.75" customHeight="1">
      <c r="A16" s="8" t="s">
        <v>29</v>
      </c>
      <c r="B16" s="3">
        <v>4799692</v>
      </c>
      <c r="C16" s="3">
        <v>3482534</v>
      </c>
      <c r="D16" s="9">
        <f t="shared" si="0"/>
        <v>-1317158</v>
      </c>
    </row>
    <row r="17" spans="1:4" ht="18.75" customHeight="1">
      <c r="A17" s="8" t="s">
        <v>30</v>
      </c>
      <c r="B17" s="3">
        <v>30632</v>
      </c>
      <c r="C17" s="3">
        <v>413654</v>
      </c>
      <c r="D17" s="9">
        <f t="shared" si="0"/>
        <v>383022</v>
      </c>
    </row>
    <row r="18" spans="1:4" ht="18.75" customHeight="1">
      <c r="A18" s="8" t="s">
        <v>31</v>
      </c>
      <c r="B18" s="3">
        <v>0</v>
      </c>
      <c r="C18" s="3">
        <v>30</v>
      </c>
      <c r="D18" s="9">
        <f t="shared" si="0"/>
        <v>30</v>
      </c>
    </row>
    <row r="19" spans="1:4" ht="18.75" customHeight="1">
      <c r="A19" s="8" t="s">
        <v>32</v>
      </c>
      <c r="B19" s="3">
        <v>64000</v>
      </c>
      <c r="C19" s="3">
        <v>42076</v>
      </c>
      <c r="D19" s="9">
        <f t="shared" si="0"/>
        <v>-21924</v>
      </c>
    </row>
    <row r="20" spans="1:4" ht="18.75" customHeight="1">
      <c r="A20" s="8" t="s">
        <v>33</v>
      </c>
      <c r="B20" s="3">
        <v>272938</v>
      </c>
      <c r="C20" s="3">
        <v>80491</v>
      </c>
      <c r="D20" s="9">
        <f t="shared" si="0"/>
        <v>-192447</v>
      </c>
    </row>
    <row r="21" spans="1:4" ht="18.75" customHeight="1">
      <c r="A21" s="8" t="s">
        <v>3</v>
      </c>
      <c r="B21" s="3">
        <v>580204</v>
      </c>
      <c r="C21" s="3">
        <v>580204</v>
      </c>
      <c r="D21" s="9">
        <f t="shared" si="0"/>
        <v>0</v>
      </c>
    </row>
    <row r="22" spans="1:4" ht="13.5" thickBot="1">
      <c r="A22" s="13"/>
      <c r="B22" s="14"/>
      <c r="C22" s="14"/>
      <c r="D22" s="15"/>
    </row>
    <row r="23" spans="1:7" ht="18.75" customHeight="1" thickBot="1">
      <c r="A23" s="13" t="s">
        <v>4</v>
      </c>
      <c r="B23" s="14">
        <f>SUM(B12:B22)</f>
        <v>10857827</v>
      </c>
      <c r="C23" s="14">
        <f>SUM(C12:C22)</f>
        <v>9085923</v>
      </c>
      <c r="D23" s="15">
        <f>SUM(D12:D22)</f>
        <v>-1771904</v>
      </c>
      <c r="G23" s="4"/>
    </row>
    <row r="24" spans="1:4" ht="18.75" customHeight="1">
      <c r="A24" s="5"/>
      <c r="B24" s="6"/>
      <c r="C24" s="6"/>
      <c r="D24" s="6"/>
    </row>
    <row r="25" ht="13.5" thickBot="1">
      <c r="A25" s="7"/>
    </row>
    <row r="26" spans="1:4" ht="26.25" thickBot="1">
      <c r="A26" s="10" t="s">
        <v>5</v>
      </c>
      <c r="B26" s="11" t="s">
        <v>11</v>
      </c>
      <c r="C26" s="11" t="s">
        <v>12</v>
      </c>
      <c r="D26" s="12" t="s">
        <v>13</v>
      </c>
    </row>
    <row r="27" spans="1:4" ht="12.75">
      <c r="A27" s="21"/>
      <c r="B27" s="17"/>
      <c r="C27" s="17"/>
      <c r="D27" s="18"/>
    </row>
    <row r="28" spans="1:4" ht="18.75" customHeight="1">
      <c r="A28" s="8" t="s">
        <v>6</v>
      </c>
      <c r="B28" s="3">
        <v>3574543</v>
      </c>
      <c r="C28" s="3">
        <v>2311824</v>
      </c>
      <c r="D28" s="9">
        <f>B28-C28</f>
        <v>1262719</v>
      </c>
    </row>
    <row r="29" spans="1:6" ht="18.75" customHeight="1">
      <c r="A29" s="8" t="s">
        <v>7</v>
      </c>
      <c r="B29" s="3">
        <v>3832623</v>
      </c>
      <c r="C29" s="3">
        <v>2841762</v>
      </c>
      <c r="D29" s="9">
        <f aca="true" t="shared" si="1" ref="D29:D40">B29-C29</f>
        <v>990861</v>
      </c>
      <c r="F29" s="4"/>
    </row>
    <row r="30" spans="1:6" ht="18.75" customHeight="1" hidden="1">
      <c r="A30" s="8" t="s">
        <v>34</v>
      </c>
      <c r="B30" s="3"/>
      <c r="C30" s="3"/>
      <c r="D30" s="9">
        <f t="shared" si="1"/>
        <v>0</v>
      </c>
      <c r="F30" s="4"/>
    </row>
    <row r="31" spans="1:4" ht="18.75" customHeight="1">
      <c r="A31" s="8" t="s">
        <v>8</v>
      </c>
      <c r="B31" s="3">
        <v>2150654</v>
      </c>
      <c r="C31" s="3">
        <v>1831192</v>
      </c>
      <c r="D31" s="9">
        <f t="shared" si="1"/>
        <v>319462</v>
      </c>
    </row>
    <row r="32" spans="1:4" ht="18.75" customHeight="1" hidden="1">
      <c r="A32" s="8" t="s">
        <v>35</v>
      </c>
      <c r="B32" s="3"/>
      <c r="C32" s="3"/>
      <c r="D32" s="9">
        <f t="shared" si="1"/>
        <v>0</v>
      </c>
    </row>
    <row r="33" spans="1:4" ht="18.75" customHeight="1">
      <c r="A33" s="8" t="s">
        <v>36</v>
      </c>
      <c r="B33" s="3">
        <v>46574</v>
      </c>
      <c r="C33" s="3">
        <v>16237</v>
      </c>
      <c r="D33" s="9">
        <f t="shared" si="1"/>
        <v>30337</v>
      </c>
    </row>
    <row r="34" spans="1:4" ht="18.75" customHeight="1">
      <c r="A34" s="8" t="s">
        <v>37</v>
      </c>
      <c r="B34" s="3">
        <v>21600</v>
      </c>
      <c r="C34" s="3">
        <v>17005</v>
      </c>
      <c r="D34" s="9">
        <f t="shared" si="1"/>
        <v>4595</v>
      </c>
    </row>
    <row r="35" spans="1:4" ht="18.75" customHeight="1" hidden="1">
      <c r="A35" s="8" t="s">
        <v>38</v>
      </c>
      <c r="B35" s="3"/>
      <c r="C35" s="3"/>
      <c r="D35" s="9">
        <f t="shared" si="1"/>
        <v>0</v>
      </c>
    </row>
    <row r="36" spans="1:4" ht="18.75" customHeight="1">
      <c r="A36" s="8" t="s">
        <v>39</v>
      </c>
      <c r="B36" s="3">
        <v>476930</v>
      </c>
      <c r="C36" s="3">
        <v>161785</v>
      </c>
      <c r="D36" s="9">
        <f t="shared" si="1"/>
        <v>315145</v>
      </c>
    </row>
    <row r="37" spans="1:4" ht="18.75" customHeight="1" hidden="1">
      <c r="A37" s="8" t="s">
        <v>40</v>
      </c>
      <c r="B37" s="3"/>
      <c r="C37" s="3"/>
      <c r="D37" s="9">
        <f t="shared" si="1"/>
        <v>0</v>
      </c>
    </row>
    <row r="38" spans="1:4" ht="18.75" customHeight="1">
      <c r="A38" s="8" t="s">
        <v>9</v>
      </c>
      <c r="B38" s="3">
        <v>94197</v>
      </c>
      <c r="C38" s="3">
        <v>43616</v>
      </c>
      <c r="D38" s="9">
        <f t="shared" si="1"/>
        <v>50581</v>
      </c>
    </row>
    <row r="39" spans="1:4" ht="18.75" customHeight="1">
      <c r="A39" s="8" t="s">
        <v>41</v>
      </c>
      <c r="B39" s="3">
        <v>660707</v>
      </c>
      <c r="C39" s="3">
        <v>660694</v>
      </c>
      <c r="D39" s="9">
        <f t="shared" si="1"/>
        <v>13</v>
      </c>
    </row>
    <row r="40" spans="1:4" ht="18.75" customHeight="1">
      <c r="A40" s="8" t="s">
        <v>10</v>
      </c>
      <c r="B40" s="3">
        <v>0</v>
      </c>
      <c r="C40" s="3">
        <v>0</v>
      </c>
      <c r="D40" s="9">
        <f t="shared" si="1"/>
        <v>0</v>
      </c>
    </row>
    <row r="41" spans="1:4" ht="13.5" thickBot="1">
      <c r="A41" s="20"/>
      <c r="B41" s="14"/>
      <c r="C41" s="14"/>
      <c r="D41" s="15"/>
    </row>
    <row r="42" spans="1:4" ht="18.75" customHeight="1" thickBot="1">
      <c r="A42" s="20" t="s">
        <v>4</v>
      </c>
      <c r="B42" s="14">
        <f>SUM(B28:B41)</f>
        <v>10857828</v>
      </c>
      <c r="C42" s="14">
        <f>SUM(C28:C41)</f>
        <v>7884115</v>
      </c>
      <c r="D42" s="15">
        <f>SUM(D28:D40)</f>
        <v>2973713</v>
      </c>
    </row>
    <row r="43" ht="12.75">
      <c r="A43" s="5"/>
    </row>
    <row r="44" spans="1:3" ht="12.75">
      <c r="A44" s="7"/>
      <c r="C44" s="4"/>
    </row>
    <row r="45" ht="12.75">
      <c r="A45" s="7"/>
    </row>
    <row r="46" ht="12.75">
      <c r="A46" s="7"/>
    </row>
    <row r="47" ht="12.75">
      <c r="A47" s="7"/>
    </row>
    <row r="48" ht="13.5" thickBot="1">
      <c r="A48" s="7"/>
    </row>
    <row r="49" spans="1:4" ht="24" customHeight="1" thickBot="1">
      <c r="A49" s="22" t="s">
        <v>26</v>
      </c>
      <c r="B49" s="23"/>
      <c r="C49" s="23"/>
      <c r="D49" s="24">
        <f>D42+D23</f>
        <v>1201809</v>
      </c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</sheetData>
  <mergeCells count="2">
    <mergeCell ref="A5:D5"/>
    <mergeCell ref="A6:D6"/>
  </mergeCells>
  <printOptions/>
  <pageMargins left="1.1811023622047245" right="0.7874015748031497" top="0.7874015748031497" bottom="0.3937007874015748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zoomScaleSheetLayoutView="75" workbookViewId="0" topLeftCell="A10">
      <selection activeCell="D17" sqref="D17"/>
    </sheetView>
  </sheetViews>
  <sheetFormatPr defaultColWidth="11.421875" defaultRowHeight="12.75"/>
  <cols>
    <col min="1" max="1" width="52.8515625" style="1" customWidth="1"/>
    <col min="2" max="2" width="16.57421875" style="1" bestFit="1" customWidth="1"/>
    <col min="3" max="3" width="2.7109375" style="1" customWidth="1"/>
    <col min="4" max="4" width="15.57421875" style="1" bestFit="1" customWidth="1"/>
    <col min="5" max="5" width="2.7109375" style="1" customWidth="1"/>
    <col min="6" max="6" width="14.28125" style="1" bestFit="1" customWidth="1"/>
    <col min="7" max="7" width="2.7109375" style="1" customWidth="1"/>
    <col min="8" max="8" width="16.140625" style="1" bestFit="1" customWidth="1"/>
    <col min="9" max="16384" width="11.421875" style="1" customWidth="1"/>
  </cols>
  <sheetData>
    <row r="1" ht="12.75">
      <c r="A1" s="72" t="s">
        <v>0</v>
      </c>
    </row>
    <row r="2" ht="12.75">
      <c r="A2" s="72" t="s">
        <v>50</v>
      </c>
    </row>
    <row r="6" spans="1:8" ht="15.75">
      <c r="A6" s="25"/>
      <c r="B6" s="79" t="s">
        <v>14</v>
      </c>
      <c r="C6" s="79"/>
      <c r="D6" s="79"/>
      <c r="E6" s="79"/>
      <c r="F6" s="79"/>
      <c r="G6" s="79"/>
      <c r="H6" s="79"/>
    </row>
    <row r="7" spans="1:8" ht="15.75">
      <c r="A7" s="25"/>
      <c r="B7" s="79" t="s">
        <v>25</v>
      </c>
      <c r="C7" s="79"/>
      <c r="D7" s="79"/>
      <c r="E7" s="79"/>
      <c r="F7" s="79"/>
      <c r="G7" s="79"/>
      <c r="H7" s="79"/>
    </row>
    <row r="8" spans="1:8" ht="12.75">
      <c r="A8" s="25"/>
      <c r="B8" s="74" t="s">
        <v>51</v>
      </c>
      <c r="C8" s="74"/>
      <c r="D8" s="74"/>
      <c r="E8" s="74"/>
      <c r="F8" s="74"/>
      <c r="G8" s="74"/>
      <c r="H8" s="74"/>
    </row>
    <row r="9" spans="1:8" ht="12.75">
      <c r="A9" s="25"/>
      <c r="B9" s="80" t="s">
        <v>15</v>
      </c>
      <c r="C9" s="80"/>
      <c r="D9" s="80"/>
      <c r="E9" s="80"/>
      <c r="F9" s="80"/>
      <c r="G9" s="80"/>
      <c r="H9" s="80"/>
    </row>
    <row r="10" ht="14.25">
      <c r="B10" s="26"/>
    </row>
    <row r="12" ht="13.5" thickBot="1"/>
    <row r="13" spans="1:8" ht="13.5" thickBot="1">
      <c r="A13" s="38"/>
      <c r="B13" s="39" t="s">
        <v>17</v>
      </c>
      <c r="C13" s="39"/>
      <c r="D13" s="39" t="s">
        <v>18</v>
      </c>
      <c r="E13" s="39"/>
      <c r="F13" s="75" t="s">
        <v>16</v>
      </c>
      <c r="G13" s="75"/>
      <c r="H13" s="76"/>
    </row>
    <row r="14" spans="1:8" ht="15">
      <c r="A14" s="64" t="s">
        <v>21</v>
      </c>
      <c r="B14" s="41" t="s">
        <v>52</v>
      </c>
      <c r="C14" s="41"/>
      <c r="D14" s="41" t="s">
        <v>52</v>
      </c>
      <c r="E14" s="41"/>
      <c r="F14" s="41" t="s">
        <v>19</v>
      </c>
      <c r="G14" s="41"/>
      <c r="H14" s="42" t="s">
        <v>20</v>
      </c>
    </row>
    <row r="15" spans="1:8" ht="12.75">
      <c r="A15" s="43"/>
      <c r="B15" s="41"/>
      <c r="C15" s="41"/>
      <c r="D15" s="44"/>
      <c r="E15" s="41"/>
      <c r="F15" s="41"/>
      <c r="G15" s="41"/>
      <c r="H15" s="45"/>
    </row>
    <row r="16" spans="1:8" ht="12.75">
      <c r="A16" s="19" t="str">
        <f>+'SPres1-05'!A12</f>
        <v>TRIBUTOS USO DE BS. DE REALIZACION DE ACT.</v>
      </c>
      <c r="B16" s="47">
        <v>5048361</v>
      </c>
      <c r="C16" s="31"/>
      <c r="D16" s="47">
        <v>4447097</v>
      </c>
      <c r="E16" s="32"/>
      <c r="F16" s="48">
        <f>+B16/B30</f>
        <v>0.4649513203700888</v>
      </c>
      <c r="G16" s="33"/>
      <c r="H16" s="49">
        <f>+D16/B16</f>
        <v>0.8808991670762055</v>
      </c>
    </row>
    <row r="17" spans="1:8" ht="12.75">
      <c r="A17" s="19" t="str">
        <f>+'SPres1-05'!A13</f>
        <v>TRANSFERENCIAS CORRIENTES</v>
      </c>
      <c r="B17" s="47">
        <v>4000</v>
      </c>
      <c r="C17" s="31"/>
      <c r="D17" s="47">
        <v>7350</v>
      </c>
      <c r="E17" s="32"/>
      <c r="F17" s="48">
        <f>+B17/$B$30</f>
        <v>0.00036839783872039957</v>
      </c>
      <c r="G17" s="33"/>
      <c r="H17" s="49">
        <f aca="true" t="shared" si="0" ref="H17:H30">+D17/B17</f>
        <v>1.8375</v>
      </c>
    </row>
    <row r="18" spans="1:8" ht="12.75">
      <c r="A18" s="19" t="s">
        <v>44</v>
      </c>
      <c r="B18" s="47">
        <v>22000</v>
      </c>
      <c r="C18" s="31"/>
      <c r="D18" s="47">
        <v>6336</v>
      </c>
      <c r="E18" s="32"/>
      <c r="F18" s="48">
        <f aca="true" t="shared" si="1" ref="F18:F24">+B18/$B$30</f>
        <v>0.0020261881129621977</v>
      </c>
      <c r="G18" s="33"/>
      <c r="H18" s="49">
        <f t="shared" si="0"/>
        <v>0.288</v>
      </c>
    </row>
    <row r="19" spans="1:8" ht="12.75">
      <c r="A19" s="19" t="str">
        <f>+'SPres1-05'!A15</f>
        <v>INGRESOS DE OPERACIÓN</v>
      </c>
      <c r="B19" s="47">
        <v>36000</v>
      </c>
      <c r="C19" s="31"/>
      <c r="D19" s="47">
        <v>26151</v>
      </c>
      <c r="E19" s="32"/>
      <c r="F19" s="48">
        <f t="shared" si="1"/>
        <v>0.003315580548483596</v>
      </c>
      <c r="G19" s="33"/>
      <c r="H19" s="49">
        <f t="shared" si="0"/>
        <v>0.7264166666666667</v>
      </c>
    </row>
    <row r="20" spans="1:8" ht="12.75">
      <c r="A20" s="19" t="str">
        <f>+'SPres1-05'!A16</f>
        <v>OTROS INGRESOS CORRIENTES</v>
      </c>
      <c r="B20" s="47">
        <v>4799692</v>
      </c>
      <c r="C20" s="31"/>
      <c r="D20" s="47">
        <v>3482534</v>
      </c>
      <c r="E20" s="32"/>
      <c r="F20" s="48">
        <f t="shared" si="1"/>
        <v>0.44204903983089805</v>
      </c>
      <c r="G20" s="33"/>
      <c r="H20" s="49">
        <f t="shared" si="0"/>
        <v>0.7255744743621049</v>
      </c>
    </row>
    <row r="21" spans="1:8" ht="12.75">
      <c r="A21" s="19" t="str">
        <f>+'SPres1-05'!A17</f>
        <v>VENTA DE ACTIVO NO FINANCIERO</v>
      </c>
      <c r="B21" s="47">
        <v>30632</v>
      </c>
      <c r="C21" s="31"/>
      <c r="D21" s="47">
        <v>413654</v>
      </c>
      <c r="E21" s="32"/>
      <c r="F21" s="48">
        <f t="shared" si="1"/>
        <v>0.00282119064892082</v>
      </c>
      <c r="G21" s="33"/>
      <c r="H21" s="49">
        <f t="shared" si="0"/>
        <v>13.503982763123531</v>
      </c>
    </row>
    <row r="22" spans="1:8" ht="12.75">
      <c r="A22" s="19" t="str">
        <f>+'SPres1-05'!A18</f>
        <v>VENTA DE ACTIVO FINANCIERO</v>
      </c>
      <c r="B22" s="47">
        <v>0</v>
      </c>
      <c r="C22" s="31"/>
      <c r="D22" s="47">
        <v>30</v>
      </c>
      <c r="E22" s="32"/>
      <c r="F22" s="48">
        <f t="shared" si="1"/>
        <v>0</v>
      </c>
      <c r="G22" s="33"/>
      <c r="H22" s="49">
        <v>0.3</v>
      </c>
    </row>
    <row r="23" spans="1:8" ht="12.75">
      <c r="A23" s="19" t="str">
        <f>+'SPres1-05'!A19</f>
        <v>RECUPERACION DE PRESTAMOS</v>
      </c>
      <c r="B23" s="47">
        <v>64000</v>
      </c>
      <c r="C23" s="31"/>
      <c r="D23" s="47">
        <v>42076</v>
      </c>
      <c r="E23" s="32"/>
      <c r="F23" s="48">
        <f t="shared" si="1"/>
        <v>0.005894365419526393</v>
      </c>
      <c r="G23" s="33"/>
      <c r="H23" s="49">
        <f t="shared" si="0"/>
        <v>0.6574375</v>
      </c>
    </row>
    <row r="24" spans="1:8" ht="12.75">
      <c r="A24" s="19" t="str">
        <f>+'SPres1-05'!A20</f>
        <v>TRANSFERENCIAS PARA GASTOS DE CAPITAL</v>
      </c>
      <c r="B24" s="47">
        <v>272938</v>
      </c>
      <c r="C24" s="31"/>
      <c r="D24" s="47">
        <v>80491</v>
      </c>
      <c r="E24" s="32"/>
      <c r="F24" s="48">
        <f t="shared" si="1"/>
        <v>0.025137442326167107</v>
      </c>
      <c r="G24" s="33"/>
      <c r="H24" s="49">
        <f t="shared" si="0"/>
        <v>0.2949058027830496</v>
      </c>
    </row>
    <row r="25" spans="1:8" ht="12.75">
      <c r="A25" s="19"/>
      <c r="B25" s="47"/>
      <c r="C25" s="31"/>
      <c r="D25" s="47"/>
      <c r="E25" s="32"/>
      <c r="F25" s="48"/>
      <c r="G25" s="33"/>
      <c r="H25" s="49"/>
    </row>
    <row r="26" spans="1:8" ht="12.75">
      <c r="A26" s="19" t="s">
        <v>22</v>
      </c>
      <c r="B26" s="47">
        <f>SUM(B16:B24)</f>
        <v>10277623</v>
      </c>
      <c r="C26" s="31"/>
      <c r="D26" s="47">
        <f>SUM(D16:D24)</f>
        <v>8505719</v>
      </c>
      <c r="E26" s="32"/>
      <c r="F26" s="48">
        <f>SUM(F16:F24)</f>
        <v>0.9465635250957674</v>
      </c>
      <c r="G26" s="33"/>
      <c r="H26" s="49">
        <f t="shared" si="0"/>
        <v>0.8275959334176783</v>
      </c>
    </row>
    <row r="27" spans="1:8" ht="12.75">
      <c r="A27" s="19"/>
      <c r="B27" s="47"/>
      <c r="C27" s="31"/>
      <c r="D27" s="47"/>
      <c r="E27" s="32"/>
      <c r="F27" s="48"/>
      <c r="G27" s="33"/>
      <c r="H27" s="49"/>
    </row>
    <row r="28" spans="1:8" ht="12.75">
      <c r="A28" s="19" t="s">
        <v>3</v>
      </c>
      <c r="B28" s="47">
        <v>580204</v>
      </c>
      <c r="C28" s="31"/>
      <c r="D28" s="47">
        <v>580204</v>
      </c>
      <c r="E28" s="32"/>
      <c r="F28" s="48">
        <f>+B28/B30</f>
        <v>0.05343647490423268</v>
      </c>
      <c r="G28" s="33"/>
      <c r="H28" s="49">
        <f t="shared" si="0"/>
        <v>1</v>
      </c>
    </row>
    <row r="29" spans="1:8" ht="12.75">
      <c r="A29" s="19"/>
      <c r="B29" s="47"/>
      <c r="C29" s="31"/>
      <c r="D29" s="47"/>
      <c r="E29" s="32"/>
      <c r="F29" s="48"/>
      <c r="G29" s="33"/>
      <c r="H29" s="49"/>
    </row>
    <row r="30" spans="1:8" ht="13.5" thickBot="1">
      <c r="A30" s="34" t="s">
        <v>4</v>
      </c>
      <c r="B30" s="50">
        <f>B26+B28</f>
        <v>10857827</v>
      </c>
      <c r="C30" s="35"/>
      <c r="D30" s="50">
        <f>+D26+D28</f>
        <v>9085923</v>
      </c>
      <c r="E30" s="36"/>
      <c r="F30" s="51">
        <f>+F26+F28</f>
        <v>1</v>
      </c>
      <c r="G30" s="37"/>
      <c r="H30" s="52">
        <f t="shared" si="0"/>
        <v>0.8368085989949923</v>
      </c>
    </row>
    <row r="31" spans="2:8" ht="12.75">
      <c r="B31" s="27"/>
      <c r="C31" s="27"/>
      <c r="D31" s="27"/>
      <c r="F31" s="28"/>
      <c r="G31" s="29"/>
      <c r="H31" s="29"/>
    </row>
    <row r="32" spans="2:8" ht="12.75">
      <c r="B32" s="27"/>
      <c r="C32" s="27"/>
      <c r="D32" s="27"/>
      <c r="F32" s="28"/>
      <c r="G32" s="29"/>
      <c r="H32" s="29"/>
    </row>
    <row r="33" ht="13.5" thickBot="1"/>
    <row r="34" spans="1:8" ht="13.5" thickBot="1">
      <c r="A34" s="38"/>
      <c r="B34" s="39" t="s">
        <v>17</v>
      </c>
      <c r="C34" s="39"/>
      <c r="D34" s="39" t="s">
        <v>18</v>
      </c>
      <c r="E34" s="39"/>
      <c r="F34" s="77" t="s">
        <v>16</v>
      </c>
      <c r="G34" s="77"/>
      <c r="H34" s="78"/>
    </row>
    <row r="35" spans="1:8" ht="15">
      <c r="A35" s="64" t="s">
        <v>23</v>
      </c>
      <c r="B35" s="41" t="s">
        <v>52</v>
      </c>
      <c r="C35" s="41"/>
      <c r="D35" s="41" t="s">
        <v>52</v>
      </c>
      <c r="E35" s="41"/>
      <c r="F35" s="58" t="s">
        <v>19</v>
      </c>
      <c r="G35" s="58"/>
      <c r="H35" s="59" t="s">
        <v>20</v>
      </c>
    </row>
    <row r="36" spans="1:8" ht="12.75">
      <c r="A36" s="40"/>
      <c r="B36" s="41"/>
      <c r="C36" s="41"/>
      <c r="D36" s="41"/>
      <c r="E36" s="41"/>
      <c r="F36" s="58"/>
      <c r="G36" s="58"/>
      <c r="H36" s="60"/>
    </row>
    <row r="37" spans="1:8" ht="12.75">
      <c r="A37" s="40"/>
      <c r="B37" s="41"/>
      <c r="C37" s="41"/>
      <c r="D37" s="41"/>
      <c r="E37" s="41"/>
      <c r="F37" s="58"/>
      <c r="G37" s="58"/>
      <c r="H37" s="60"/>
    </row>
    <row r="38" spans="1:8" ht="12.75">
      <c r="A38" s="43"/>
      <c r="B38" s="41"/>
      <c r="C38" s="41"/>
      <c r="D38" s="41"/>
      <c r="E38" s="41"/>
      <c r="F38" s="58"/>
      <c r="G38" s="58"/>
      <c r="H38" s="60"/>
    </row>
    <row r="39" spans="1:8" ht="12.75">
      <c r="A39" s="8" t="s">
        <v>6</v>
      </c>
      <c r="B39" s="47">
        <v>3574543</v>
      </c>
      <c r="C39" s="31"/>
      <c r="D39" s="47">
        <v>2311824</v>
      </c>
      <c r="E39" s="53"/>
      <c r="F39" s="48">
        <f>+B39/$B$56</f>
        <v>0.3292134485829026</v>
      </c>
      <c r="G39" s="54"/>
      <c r="H39" s="49">
        <f>+D39/B39</f>
        <v>0.6467467309807156</v>
      </c>
    </row>
    <row r="40" spans="1:8" ht="12.75">
      <c r="A40" s="8" t="s">
        <v>7</v>
      </c>
      <c r="B40" s="47">
        <v>3832623</v>
      </c>
      <c r="C40" s="31"/>
      <c r="D40" s="47">
        <v>2841762</v>
      </c>
      <c r="E40" s="53"/>
      <c r="F40" s="48">
        <f aca="true" t="shared" si="2" ref="F40:F50">+B40/$B$56</f>
        <v>0.35298247494802826</v>
      </c>
      <c r="G40" s="54"/>
      <c r="H40" s="49">
        <f aca="true" t="shared" si="3" ref="H40:H56">+D40/B40</f>
        <v>0.7414666143787166</v>
      </c>
    </row>
    <row r="41" spans="1:8" ht="12.75" hidden="1">
      <c r="A41" s="8" t="s">
        <v>42</v>
      </c>
      <c r="B41" s="47"/>
      <c r="C41" s="31"/>
      <c r="D41" s="47"/>
      <c r="E41" s="53"/>
      <c r="F41" s="48">
        <f t="shared" si="2"/>
        <v>0</v>
      </c>
      <c r="G41" s="54"/>
      <c r="H41" s="49">
        <v>0</v>
      </c>
    </row>
    <row r="42" spans="1:8" ht="12.75">
      <c r="A42" s="8" t="s">
        <v>8</v>
      </c>
      <c r="B42" s="47">
        <v>2150654</v>
      </c>
      <c r="C42" s="31"/>
      <c r="D42" s="47">
        <v>1831192</v>
      </c>
      <c r="E42" s="53"/>
      <c r="F42" s="48">
        <f t="shared" si="2"/>
        <v>0.19807405311633228</v>
      </c>
      <c r="G42" s="54"/>
      <c r="H42" s="49">
        <f t="shared" si="3"/>
        <v>0.8514582075963869</v>
      </c>
    </row>
    <row r="43" spans="1:8" ht="12.75" hidden="1">
      <c r="A43" s="8" t="s">
        <v>35</v>
      </c>
      <c r="B43" s="47"/>
      <c r="C43" s="31"/>
      <c r="D43" s="47"/>
      <c r="E43" s="53"/>
      <c r="F43" s="48">
        <f t="shared" si="2"/>
        <v>0</v>
      </c>
      <c r="G43" s="54"/>
      <c r="H43" s="49">
        <v>0</v>
      </c>
    </row>
    <row r="44" spans="1:8" ht="12.75">
      <c r="A44" s="8" t="s">
        <v>36</v>
      </c>
      <c r="B44" s="47">
        <v>46574</v>
      </c>
      <c r="C44" s="31"/>
      <c r="D44" s="47">
        <v>16237</v>
      </c>
      <c r="E44" s="53"/>
      <c r="F44" s="48">
        <f t="shared" si="2"/>
        <v>0.004289439840085881</v>
      </c>
      <c r="G44" s="54"/>
      <c r="H44" s="49">
        <f t="shared" si="3"/>
        <v>0.34862798986559024</v>
      </c>
    </row>
    <row r="45" spans="1:8" ht="12.75">
      <c r="A45" s="8" t="s">
        <v>37</v>
      </c>
      <c r="B45" s="47">
        <v>21600</v>
      </c>
      <c r="C45" s="31"/>
      <c r="D45" s="47">
        <v>17005</v>
      </c>
      <c r="E45" s="53"/>
      <c r="F45" s="48">
        <f t="shared" si="2"/>
        <v>0.0019893481458722684</v>
      </c>
      <c r="G45" s="54"/>
      <c r="H45" s="49">
        <f t="shared" si="3"/>
        <v>0.7872685185185185</v>
      </c>
    </row>
    <row r="46" spans="1:8" ht="12.75" hidden="1">
      <c r="A46" s="8" t="s">
        <v>38</v>
      </c>
      <c r="B46" s="47"/>
      <c r="C46" s="31"/>
      <c r="D46" s="47"/>
      <c r="E46" s="53"/>
      <c r="F46" s="48">
        <f t="shared" si="2"/>
        <v>0</v>
      </c>
      <c r="G46" s="54"/>
      <c r="H46" s="49">
        <v>0</v>
      </c>
    </row>
    <row r="47" spans="1:8" ht="12.75">
      <c r="A47" s="8" t="s">
        <v>39</v>
      </c>
      <c r="B47" s="47">
        <v>476930</v>
      </c>
      <c r="C47" s="31"/>
      <c r="D47" s="47">
        <v>161785</v>
      </c>
      <c r="E47" s="53"/>
      <c r="F47" s="48">
        <f t="shared" si="2"/>
        <v>0.04392499125976208</v>
      </c>
      <c r="G47" s="54"/>
      <c r="H47" s="49">
        <f t="shared" si="3"/>
        <v>0.33922168871742187</v>
      </c>
    </row>
    <row r="48" spans="1:8" ht="12.75" hidden="1">
      <c r="A48" s="8" t="s">
        <v>40</v>
      </c>
      <c r="B48" s="47"/>
      <c r="C48" s="31"/>
      <c r="D48" s="47"/>
      <c r="E48" s="53"/>
      <c r="F48" s="48">
        <f t="shared" si="2"/>
        <v>0</v>
      </c>
      <c r="G48" s="54"/>
      <c r="H48" s="49">
        <v>0</v>
      </c>
    </row>
    <row r="49" spans="1:10" ht="12.75">
      <c r="A49" s="8" t="s">
        <v>43</v>
      </c>
      <c r="B49" s="47">
        <v>94197</v>
      </c>
      <c r="C49" s="31"/>
      <c r="D49" s="47">
        <v>43616</v>
      </c>
      <c r="E49" s="53"/>
      <c r="F49" s="48">
        <f t="shared" si="2"/>
        <v>0.008675492004478244</v>
      </c>
      <c r="G49" s="54"/>
      <c r="H49" s="49">
        <f t="shared" si="3"/>
        <v>0.46302960816161876</v>
      </c>
      <c r="J49" s="30"/>
    </row>
    <row r="50" spans="1:8" ht="12.75">
      <c r="A50" s="8" t="s">
        <v>41</v>
      </c>
      <c r="B50" s="47">
        <v>660707</v>
      </c>
      <c r="C50" s="31"/>
      <c r="D50" s="47">
        <v>660694</v>
      </c>
      <c r="E50" s="53"/>
      <c r="F50" s="48">
        <f t="shared" si="2"/>
        <v>0.060850752102538375</v>
      </c>
      <c r="G50" s="54"/>
      <c r="H50" s="49">
        <f t="shared" si="3"/>
        <v>0.9999803241073577</v>
      </c>
    </row>
    <row r="51" spans="1:8" ht="12.75">
      <c r="A51" s="8"/>
      <c r="B51" s="47"/>
      <c r="C51" s="31"/>
      <c r="D51" s="47"/>
      <c r="E51" s="53"/>
      <c r="F51" s="48"/>
      <c r="G51" s="54"/>
      <c r="H51" s="49"/>
    </row>
    <row r="52" spans="1:8" ht="12.75">
      <c r="A52" s="8" t="s">
        <v>22</v>
      </c>
      <c r="B52" s="47">
        <f>SUM(B39:B50)</f>
        <v>10857828</v>
      </c>
      <c r="C52" s="31"/>
      <c r="D52" s="47">
        <f>SUM(D39:D50)</f>
        <v>7884115</v>
      </c>
      <c r="E52" s="53"/>
      <c r="F52" s="48">
        <f>SUM(F39:F51)</f>
        <v>1</v>
      </c>
      <c r="G52" s="54"/>
      <c r="H52" s="49">
        <f t="shared" si="3"/>
        <v>0.7261226646802657</v>
      </c>
    </row>
    <row r="53" spans="1:8" ht="12.75">
      <c r="A53" s="8"/>
      <c r="B53" s="47"/>
      <c r="C53" s="31"/>
      <c r="D53" s="47"/>
      <c r="E53" s="53"/>
      <c r="F53" s="48"/>
      <c r="G53" s="54"/>
      <c r="H53" s="49"/>
    </row>
    <row r="54" spans="1:8" ht="12.75">
      <c r="A54" s="19" t="s">
        <v>10</v>
      </c>
      <c r="B54" s="47">
        <v>0</v>
      </c>
      <c r="C54" s="31"/>
      <c r="D54" s="47">
        <v>0</v>
      </c>
      <c r="E54" s="53"/>
      <c r="F54" s="48">
        <f>+B54/B56</f>
        <v>0</v>
      </c>
      <c r="G54" s="54"/>
      <c r="H54" s="49">
        <v>0</v>
      </c>
    </row>
    <row r="55" spans="1:8" ht="12.75">
      <c r="A55" s="43"/>
      <c r="B55" s="57"/>
      <c r="C55" s="55"/>
      <c r="D55" s="57"/>
      <c r="E55" s="44"/>
      <c r="F55" s="48"/>
      <c r="G55" s="56"/>
      <c r="H55" s="49"/>
    </row>
    <row r="56" spans="1:8" ht="13.5" thickBot="1">
      <c r="A56" s="34" t="s">
        <v>4</v>
      </c>
      <c r="B56" s="50">
        <f>B52+B54</f>
        <v>10857828</v>
      </c>
      <c r="C56" s="61"/>
      <c r="D56" s="50">
        <f>D52+D54</f>
        <v>7884115</v>
      </c>
      <c r="E56" s="62"/>
      <c r="F56" s="51">
        <f>+F54+F52</f>
        <v>1</v>
      </c>
      <c r="G56" s="63"/>
      <c r="H56" s="52">
        <f t="shared" si="3"/>
        <v>0.7261226646802657</v>
      </c>
    </row>
    <row r="57" spans="2:4" ht="12.75">
      <c r="B57" s="27"/>
      <c r="C57" s="27"/>
      <c r="D57" s="27"/>
    </row>
  </sheetData>
  <mergeCells count="6">
    <mergeCell ref="F13:H13"/>
    <mergeCell ref="F34:H34"/>
    <mergeCell ref="B6:H6"/>
    <mergeCell ref="B7:H7"/>
    <mergeCell ref="B8:H8"/>
    <mergeCell ref="B9:H9"/>
  </mergeCells>
  <printOptions/>
  <pageMargins left="0.984251968503937" right="0.75" top="0.7874015748031497" bottom="0.984251968503937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zoomScaleSheetLayoutView="75" workbookViewId="0" topLeftCell="A2">
      <selection activeCell="E2" sqref="E2"/>
    </sheetView>
  </sheetViews>
  <sheetFormatPr defaultColWidth="11.421875" defaultRowHeight="12.75"/>
  <cols>
    <col min="1" max="1" width="46.57421875" style="1" bestFit="1" customWidth="1"/>
    <col min="2" max="2" width="16.57421875" style="1" bestFit="1" customWidth="1"/>
    <col min="3" max="3" width="2.7109375" style="1" customWidth="1"/>
    <col min="4" max="4" width="16.57421875" style="1" bestFit="1" customWidth="1"/>
    <col min="5" max="5" width="2.7109375" style="1" customWidth="1"/>
    <col min="6" max="6" width="14.28125" style="1" bestFit="1" customWidth="1"/>
    <col min="7" max="7" width="2.7109375" style="1" customWidth="1"/>
    <col min="8" max="8" width="16.140625" style="1" bestFit="1" customWidth="1"/>
    <col min="9" max="16384" width="11.421875" style="1" customWidth="1"/>
  </cols>
  <sheetData>
    <row r="1" ht="12.75">
      <c r="A1" s="72" t="s">
        <v>0</v>
      </c>
    </row>
    <row r="2" ht="12.75">
      <c r="A2" s="72" t="s">
        <v>50</v>
      </c>
    </row>
    <row r="6" spans="1:8" ht="15.75">
      <c r="A6" s="25"/>
      <c r="B6" s="79" t="s">
        <v>27</v>
      </c>
      <c r="C6" s="79"/>
      <c r="D6" s="79"/>
      <c r="E6" s="79"/>
      <c r="F6" s="79"/>
      <c r="G6" s="79"/>
      <c r="H6" s="79"/>
    </row>
    <row r="7" spans="1:8" ht="15.75">
      <c r="A7" s="25"/>
      <c r="B7" s="79" t="s">
        <v>25</v>
      </c>
      <c r="C7" s="79"/>
      <c r="D7" s="79"/>
      <c r="E7" s="79"/>
      <c r="F7" s="79"/>
      <c r="G7" s="79"/>
      <c r="H7" s="79"/>
    </row>
    <row r="8" spans="1:8" ht="12.75">
      <c r="A8" s="25"/>
      <c r="B8" s="74" t="s">
        <v>51</v>
      </c>
      <c r="C8" s="74"/>
      <c r="D8" s="74"/>
      <c r="E8" s="74"/>
      <c r="F8" s="74"/>
      <c r="G8" s="74"/>
      <c r="H8" s="74"/>
    </row>
    <row r="9" spans="1:8" ht="12.75">
      <c r="A9" s="25"/>
      <c r="B9" s="80" t="s">
        <v>15</v>
      </c>
      <c r="C9" s="80"/>
      <c r="D9" s="80"/>
      <c r="E9" s="80"/>
      <c r="F9" s="80"/>
      <c r="G9" s="80"/>
      <c r="H9" s="80"/>
    </row>
    <row r="10" ht="14.25">
      <c r="B10" s="26"/>
    </row>
    <row r="11" ht="13.5" thickBot="1"/>
    <row r="12" spans="1:8" ht="12.75">
      <c r="A12" s="38"/>
      <c r="B12" s="65"/>
      <c r="C12" s="65"/>
      <c r="D12" s="65"/>
      <c r="E12" s="65"/>
      <c r="F12" s="81" t="s">
        <v>16</v>
      </c>
      <c r="G12" s="81"/>
      <c r="H12" s="82"/>
    </row>
    <row r="13" spans="1:8" ht="12.75">
      <c r="A13" s="43"/>
      <c r="B13" s="41" t="s">
        <v>17</v>
      </c>
      <c r="C13" s="41"/>
      <c r="D13" s="41" t="s">
        <v>18</v>
      </c>
      <c r="E13" s="41"/>
      <c r="F13" s="41" t="s">
        <v>19</v>
      </c>
      <c r="G13" s="41"/>
      <c r="H13" s="42" t="s">
        <v>20</v>
      </c>
    </row>
    <row r="14" spans="1:8" ht="12.75">
      <c r="A14" s="40" t="s">
        <v>21</v>
      </c>
      <c r="B14" s="41" t="s">
        <v>52</v>
      </c>
      <c r="C14" s="41"/>
      <c r="D14" s="41" t="s">
        <v>52</v>
      </c>
      <c r="E14" s="41"/>
      <c r="F14" s="41"/>
      <c r="G14" s="41"/>
      <c r="H14" s="45"/>
    </row>
    <row r="15" spans="1:8" ht="12.75">
      <c r="A15" s="43"/>
      <c r="B15" s="41"/>
      <c r="C15" s="41"/>
      <c r="D15" s="44"/>
      <c r="E15" s="41"/>
      <c r="F15" s="41"/>
      <c r="G15" s="41"/>
      <c r="H15" s="45"/>
    </row>
    <row r="16" spans="1:8" ht="12.75">
      <c r="A16" s="43"/>
      <c r="B16" s="44"/>
      <c r="C16" s="44"/>
      <c r="D16" s="44"/>
      <c r="E16" s="44"/>
      <c r="F16" s="44"/>
      <c r="G16" s="44"/>
      <c r="H16" s="46"/>
    </row>
    <row r="17" spans="1:8" ht="12.75">
      <c r="A17" s="43"/>
      <c r="B17" s="44"/>
      <c r="C17" s="44"/>
      <c r="D17" s="44"/>
      <c r="E17" s="44"/>
      <c r="F17" s="44"/>
      <c r="G17" s="44"/>
      <c r="H17" s="46"/>
    </row>
    <row r="18" spans="1:8" ht="12.75">
      <c r="A18" s="19" t="s">
        <v>8</v>
      </c>
      <c r="B18" s="47">
        <v>12557668</v>
      </c>
      <c r="C18" s="31"/>
      <c r="D18" s="47">
        <v>10896559</v>
      </c>
      <c r="E18" s="32"/>
      <c r="F18" s="48">
        <f>+B18/$B$29</f>
        <v>0.9568352131982442</v>
      </c>
      <c r="G18" s="33"/>
      <c r="H18" s="49">
        <f>+D18/B18</f>
        <v>0.8677215387442955</v>
      </c>
    </row>
    <row r="19" spans="1:8" ht="12.75">
      <c r="A19" s="19" t="s">
        <v>2</v>
      </c>
      <c r="B19" s="47">
        <v>0</v>
      </c>
      <c r="C19" s="31"/>
      <c r="D19" s="47">
        <v>0</v>
      </c>
      <c r="E19" s="32"/>
      <c r="F19" s="48">
        <f aca="true" t="shared" si="0" ref="F19:F29">+B19/$B$29</f>
        <v>0</v>
      </c>
      <c r="G19" s="33"/>
      <c r="H19" s="49">
        <v>0</v>
      </c>
    </row>
    <row r="20" spans="1:8" ht="12.75">
      <c r="A20" s="19" t="s">
        <v>29</v>
      </c>
      <c r="B20" s="47">
        <v>509912</v>
      </c>
      <c r="C20" s="31"/>
      <c r="D20" s="47">
        <v>384399</v>
      </c>
      <c r="E20" s="32"/>
      <c r="F20" s="48">
        <f t="shared" si="0"/>
        <v>0.03885289507831733</v>
      </c>
      <c r="G20" s="33"/>
      <c r="H20" s="49">
        <f>+D20/B20</f>
        <v>0.7538536061124272</v>
      </c>
    </row>
    <row r="21" spans="1:8" ht="12.75">
      <c r="A21" s="19" t="s">
        <v>45</v>
      </c>
      <c r="B21" s="47">
        <v>0</v>
      </c>
      <c r="C21" s="31"/>
      <c r="D21" s="47">
        <v>0</v>
      </c>
      <c r="E21" s="32"/>
      <c r="F21" s="48">
        <f t="shared" si="0"/>
        <v>0</v>
      </c>
      <c r="G21" s="33"/>
      <c r="H21" s="49">
        <v>0</v>
      </c>
    </row>
    <row r="22" spans="1:8" ht="12.75">
      <c r="A22" s="19" t="s">
        <v>46</v>
      </c>
      <c r="B22" s="47">
        <v>0</v>
      </c>
      <c r="C22" s="31"/>
      <c r="D22" s="47">
        <v>0</v>
      </c>
      <c r="E22" s="32"/>
      <c r="F22" s="48">
        <f t="shared" si="0"/>
        <v>0</v>
      </c>
      <c r="G22" s="33"/>
      <c r="H22" s="49">
        <v>0</v>
      </c>
    </row>
    <row r="23" spans="1:8" ht="12.75">
      <c r="A23" s="19" t="s">
        <v>47</v>
      </c>
      <c r="B23" s="47">
        <v>0</v>
      </c>
      <c r="C23" s="31"/>
      <c r="D23" s="47">
        <v>0</v>
      </c>
      <c r="E23" s="32"/>
      <c r="F23" s="48">
        <f t="shared" si="0"/>
        <v>0</v>
      </c>
      <c r="G23" s="33"/>
      <c r="H23" s="49">
        <v>0</v>
      </c>
    </row>
    <row r="24" spans="1:8" ht="12.75">
      <c r="A24" s="19"/>
      <c r="B24" s="47"/>
      <c r="C24" s="31"/>
      <c r="D24" s="47"/>
      <c r="E24" s="32"/>
      <c r="F24" s="48"/>
      <c r="G24" s="33"/>
      <c r="H24" s="49"/>
    </row>
    <row r="25" spans="1:8" ht="12.75">
      <c r="A25" s="19" t="s">
        <v>22</v>
      </c>
      <c r="B25" s="47">
        <f>SUM(B18:B23)</f>
        <v>13067580</v>
      </c>
      <c r="C25" s="31"/>
      <c r="D25" s="47">
        <f>SUM(D18:D23)</f>
        <v>11280958</v>
      </c>
      <c r="E25" s="32"/>
      <c r="F25" s="48">
        <f t="shared" si="0"/>
        <v>0.9956881082765615</v>
      </c>
      <c r="G25" s="33"/>
      <c r="H25" s="49">
        <f>+D25/B25</f>
        <v>0.863278281058926</v>
      </c>
    </row>
    <row r="26" spans="1:8" ht="12.75">
      <c r="A26" s="19"/>
      <c r="B26" s="47"/>
      <c r="C26" s="31"/>
      <c r="D26" s="47"/>
      <c r="E26" s="32"/>
      <c r="F26" s="48"/>
      <c r="G26" s="33"/>
      <c r="H26" s="49"/>
    </row>
    <row r="27" spans="1:8" ht="12.75">
      <c r="A27" s="19" t="s">
        <v>3</v>
      </c>
      <c r="B27" s="47">
        <v>56590</v>
      </c>
      <c r="C27" s="31"/>
      <c r="D27" s="47">
        <v>56590</v>
      </c>
      <c r="E27" s="32"/>
      <c r="F27" s="48">
        <f t="shared" si="0"/>
        <v>0.0043118917234385105</v>
      </c>
      <c r="G27" s="33"/>
      <c r="H27" s="49">
        <f>+D27/B27</f>
        <v>1</v>
      </c>
    </row>
    <row r="28" spans="1:8" ht="12.75">
      <c r="A28" s="19"/>
      <c r="B28" s="47"/>
      <c r="C28" s="31"/>
      <c r="D28" s="47"/>
      <c r="E28" s="32"/>
      <c r="F28" s="48"/>
      <c r="G28" s="33"/>
      <c r="H28" s="49"/>
    </row>
    <row r="29" spans="1:8" ht="13.5" thickBot="1">
      <c r="A29" s="34" t="s">
        <v>4</v>
      </c>
      <c r="B29" s="50">
        <f>B25+B27</f>
        <v>13124170</v>
      </c>
      <c r="C29" s="35"/>
      <c r="D29" s="50">
        <f>+D25+D27</f>
        <v>11337548</v>
      </c>
      <c r="E29" s="36"/>
      <c r="F29" s="51">
        <f t="shared" si="0"/>
        <v>1</v>
      </c>
      <c r="G29" s="37"/>
      <c r="H29" s="52">
        <f>+D29/B29</f>
        <v>0.8638678103072422</v>
      </c>
    </row>
    <row r="30" spans="2:8" ht="12.75">
      <c r="B30" s="27"/>
      <c r="C30" s="27"/>
      <c r="D30" s="27"/>
      <c r="F30" s="28"/>
      <c r="G30" s="29"/>
      <c r="H30" s="29"/>
    </row>
    <row r="31" spans="2:8" ht="13.5" thickBot="1">
      <c r="B31" s="27"/>
      <c r="C31" s="27"/>
      <c r="D31" s="27"/>
      <c r="F31" s="28"/>
      <c r="G31" s="29"/>
      <c r="H31" s="29"/>
    </row>
    <row r="32" spans="1:8" ht="12.75">
      <c r="A32" s="38"/>
      <c r="B32" s="65"/>
      <c r="C32" s="65"/>
      <c r="D32" s="65"/>
      <c r="E32" s="65"/>
      <c r="F32" s="83" t="s">
        <v>16</v>
      </c>
      <c r="G32" s="83"/>
      <c r="H32" s="84"/>
    </row>
    <row r="33" spans="1:8" ht="12.75">
      <c r="A33" s="43"/>
      <c r="B33" s="41" t="s">
        <v>17</v>
      </c>
      <c r="C33" s="41"/>
      <c r="D33" s="41" t="s">
        <v>18</v>
      </c>
      <c r="E33" s="41"/>
      <c r="F33" s="58" t="s">
        <v>19</v>
      </c>
      <c r="G33" s="58"/>
      <c r="H33" s="68" t="s">
        <v>20</v>
      </c>
    </row>
    <row r="34" spans="1:8" ht="12.75">
      <c r="A34" s="40" t="s">
        <v>23</v>
      </c>
      <c r="B34" s="41" t="s">
        <v>52</v>
      </c>
      <c r="C34" s="41"/>
      <c r="D34" s="41" t="s">
        <v>52</v>
      </c>
      <c r="E34" s="41"/>
      <c r="F34" s="58"/>
      <c r="G34" s="58"/>
      <c r="H34" s="60"/>
    </row>
    <row r="35" spans="1:8" ht="12.75">
      <c r="A35" s="40"/>
      <c r="B35" s="41"/>
      <c r="C35" s="41"/>
      <c r="D35" s="41"/>
      <c r="E35" s="41"/>
      <c r="F35" s="58"/>
      <c r="G35" s="58"/>
      <c r="H35" s="60"/>
    </row>
    <row r="36" spans="1:8" ht="12.75">
      <c r="A36" s="40"/>
      <c r="B36" s="41"/>
      <c r="C36" s="41"/>
      <c r="D36" s="41"/>
      <c r="E36" s="41"/>
      <c r="F36" s="58"/>
      <c r="G36" s="58"/>
      <c r="H36" s="60"/>
    </row>
    <row r="37" spans="1:8" ht="12.75">
      <c r="A37" s="43"/>
      <c r="B37" s="41"/>
      <c r="C37" s="41"/>
      <c r="D37" s="41"/>
      <c r="E37" s="41"/>
      <c r="F37" s="58"/>
      <c r="G37" s="58"/>
      <c r="H37" s="60"/>
    </row>
    <row r="38" spans="1:8" ht="12.75">
      <c r="A38" s="8" t="s">
        <v>6</v>
      </c>
      <c r="B38" s="47">
        <v>9644803</v>
      </c>
      <c r="C38" s="31"/>
      <c r="D38" s="47">
        <v>8357688</v>
      </c>
      <c r="E38" s="53"/>
      <c r="F38" s="48">
        <f>+B38/$B$48</f>
        <v>0.7349810097450794</v>
      </c>
      <c r="G38" s="66"/>
      <c r="H38" s="49">
        <f aca="true" t="shared" si="1" ref="H38:H46">D38/B38</f>
        <v>0.8665483369644771</v>
      </c>
    </row>
    <row r="39" spans="1:8" ht="12.75">
      <c r="A39" s="8" t="s">
        <v>7</v>
      </c>
      <c r="B39" s="47">
        <v>2601827</v>
      </c>
      <c r="C39" s="31"/>
      <c r="D39" s="47">
        <v>2426897</v>
      </c>
      <c r="E39" s="53"/>
      <c r="F39" s="48">
        <f aca="true" t="shared" si="2" ref="F39:F46">+B39/$B$48</f>
        <v>0.1982719020432051</v>
      </c>
      <c r="G39" s="66"/>
      <c r="H39" s="49">
        <f t="shared" si="1"/>
        <v>0.9327664752498918</v>
      </c>
    </row>
    <row r="40" spans="1:8" ht="12.75">
      <c r="A40" s="8" t="s">
        <v>42</v>
      </c>
      <c r="B40" s="47">
        <v>103810</v>
      </c>
      <c r="C40" s="31"/>
      <c r="D40" s="47">
        <v>344602</v>
      </c>
      <c r="E40" s="53"/>
      <c r="F40" s="48">
        <f t="shared" si="2"/>
        <v>0.007910828103138727</v>
      </c>
      <c r="G40" s="66"/>
      <c r="H40" s="49">
        <f t="shared" si="1"/>
        <v>3.319545323186591</v>
      </c>
    </row>
    <row r="41" spans="1:8" ht="12.75">
      <c r="A41" s="8" t="s">
        <v>8</v>
      </c>
      <c r="B41" s="47">
        <v>563900</v>
      </c>
      <c r="C41" s="31"/>
      <c r="D41" s="47">
        <v>608261</v>
      </c>
      <c r="E41" s="53"/>
      <c r="F41" s="48">
        <f t="shared" si="2"/>
        <v>0.04297192917214072</v>
      </c>
      <c r="G41" s="66"/>
      <c r="H41" s="49">
        <f t="shared" si="1"/>
        <v>1.0786682035821955</v>
      </c>
    </row>
    <row r="42" spans="1:8" ht="12.75">
      <c r="A42" s="8" t="s">
        <v>35</v>
      </c>
      <c r="B42" s="47">
        <v>1780</v>
      </c>
      <c r="C42" s="31"/>
      <c r="D42" s="47">
        <v>0</v>
      </c>
      <c r="E42" s="53"/>
      <c r="F42" s="48">
        <f t="shared" si="2"/>
        <v>0.00013564467800391997</v>
      </c>
      <c r="G42" s="66"/>
      <c r="H42" s="49">
        <v>0</v>
      </c>
    </row>
    <row r="43" spans="1:8" ht="12.75">
      <c r="A43" s="8" t="s">
        <v>37</v>
      </c>
      <c r="B43" s="47">
        <v>102889</v>
      </c>
      <c r="C43" s="31"/>
      <c r="D43" s="47">
        <v>32096</v>
      </c>
      <c r="E43" s="53"/>
      <c r="F43" s="48">
        <f t="shared" si="2"/>
        <v>0.00784064341300299</v>
      </c>
      <c r="G43" s="66"/>
      <c r="H43" s="49">
        <f t="shared" si="1"/>
        <v>0.31194782727016496</v>
      </c>
    </row>
    <row r="44" spans="1:8" ht="12.75">
      <c r="A44" s="8" t="s">
        <v>38</v>
      </c>
      <c r="B44" s="47">
        <v>0</v>
      </c>
      <c r="C44" s="31"/>
      <c r="D44" s="47">
        <v>0</v>
      </c>
      <c r="E44" s="53"/>
      <c r="F44" s="48">
        <f t="shared" si="2"/>
        <v>0</v>
      </c>
      <c r="G44" s="66"/>
      <c r="H44" s="49">
        <v>0</v>
      </c>
    </row>
    <row r="45" spans="1:8" ht="12.75">
      <c r="A45" s="8" t="s">
        <v>39</v>
      </c>
      <c r="B45" s="47">
        <v>3080</v>
      </c>
      <c r="C45" s="31"/>
      <c r="D45" s="47">
        <v>0</v>
      </c>
      <c r="E45" s="53"/>
      <c r="F45" s="48">
        <f t="shared" si="2"/>
        <v>0.00023471101587195143</v>
      </c>
      <c r="G45" s="66"/>
      <c r="H45" s="49">
        <v>0</v>
      </c>
    </row>
    <row r="46" spans="1:8" ht="12.75">
      <c r="A46" s="8" t="s">
        <v>48</v>
      </c>
      <c r="B46" s="47">
        <v>100431</v>
      </c>
      <c r="C46" s="31"/>
      <c r="D46" s="47">
        <v>39082</v>
      </c>
      <c r="E46" s="53"/>
      <c r="F46" s="48">
        <f t="shared" si="2"/>
        <v>0.007653331829557128</v>
      </c>
      <c r="G46" s="66"/>
      <c r="H46" s="49">
        <f t="shared" si="1"/>
        <v>0.38914279455546597</v>
      </c>
    </row>
    <row r="47" spans="1:8" ht="12.75">
      <c r="A47" s="8"/>
      <c r="B47" s="47"/>
      <c r="C47" s="31"/>
      <c r="D47" s="47"/>
      <c r="E47" s="53"/>
      <c r="F47" s="48"/>
      <c r="G47" s="66"/>
      <c r="H47" s="49"/>
    </row>
    <row r="48" spans="1:8" ht="12.75">
      <c r="A48" s="8" t="s">
        <v>22</v>
      </c>
      <c r="B48" s="47">
        <f>SUM(B38:B46)</f>
        <v>13122520</v>
      </c>
      <c r="C48" s="31"/>
      <c r="D48" s="47">
        <f>SUM(D38:D46)</f>
        <v>11808626</v>
      </c>
      <c r="E48" s="53"/>
      <c r="F48" s="48">
        <f>SUM(F38:F46)</f>
        <v>0.9999999999999998</v>
      </c>
      <c r="G48" s="66"/>
      <c r="H48" s="49">
        <f>D48/B48</f>
        <v>0.8998748715947852</v>
      </c>
    </row>
    <row r="49" spans="1:8" ht="12.75">
      <c r="A49" s="8"/>
      <c r="B49" s="47"/>
      <c r="C49" s="31"/>
      <c r="D49" s="47"/>
      <c r="E49" s="53"/>
      <c r="F49" s="48"/>
      <c r="G49" s="66"/>
      <c r="H49" s="49"/>
    </row>
    <row r="50" spans="1:8" ht="12.75">
      <c r="A50" s="19" t="s">
        <v>10</v>
      </c>
      <c r="B50" s="47">
        <v>1650</v>
      </c>
      <c r="C50" s="31"/>
      <c r="D50" s="47">
        <v>0</v>
      </c>
      <c r="E50" s="53"/>
      <c r="F50" s="48">
        <f>+B50/$B$29</f>
        <v>0.00012572223614902887</v>
      </c>
      <c r="G50" s="66"/>
      <c r="H50" s="49">
        <f>+D50/B50</f>
        <v>0</v>
      </c>
    </row>
    <row r="51" spans="1:8" ht="12.75">
      <c r="A51" s="43"/>
      <c r="B51" s="57"/>
      <c r="C51" s="55"/>
      <c r="D51" s="57"/>
      <c r="E51" s="44"/>
      <c r="F51" s="70"/>
      <c r="G51" s="67"/>
      <c r="H51" s="71"/>
    </row>
    <row r="52" spans="1:8" ht="13.5" thickBot="1">
      <c r="A52" s="34" t="s">
        <v>4</v>
      </c>
      <c r="B52" s="50">
        <f>B48+B50</f>
        <v>13124170</v>
      </c>
      <c r="C52" s="61"/>
      <c r="D52" s="50">
        <f>D48+D50</f>
        <v>11808626</v>
      </c>
      <c r="E52" s="62"/>
      <c r="F52" s="51">
        <f>F48</f>
        <v>0.9999999999999998</v>
      </c>
      <c r="G52" s="69"/>
      <c r="H52" s="52">
        <f>D52/B52</f>
        <v>0.8997617373136739</v>
      </c>
    </row>
    <row r="53" spans="2:4" ht="12.75">
      <c r="B53" s="27"/>
      <c r="C53" s="27"/>
      <c r="D53" s="27"/>
    </row>
  </sheetData>
  <mergeCells count="6">
    <mergeCell ref="F12:H12"/>
    <mergeCell ref="F32:H32"/>
    <mergeCell ref="B6:H6"/>
    <mergeCell ref="B7:H7"/>
    <mergeCell ref="B8:H8"/>
    <mergeCell ref="B9:H9"/>
  </mergeCells>
  <printOptions/>
  <pageMargins left="0.984251968503937" right="0.75" top="0.7874015748031497" bottom="0.984251968503937" header="0" footer="0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I.Municipalidad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P.Saavedra</dc:creator>
  <cp:keywords/>
  <dc:description/>
  <cp:lastModifiedBy>Carlos Castro</cp:lastModifiedBy>
  <cp:lastPrinted>2009-11-17T15:56:20Z</cp:lastPrinted>
  <dcterms:created xsi:type="dcterms:W3CDTF">2001-05-17T14:35:32Z</dcterms:created>
  <dcterms:modified xsi:type="dcterms:W3CDTF">2009-11-17T15:56:24Z</dcterms:modified>
  <cp:category/>
  <cp:version/>
  <cp:contentType/>
  <cp:contentStatus/>
</cp:coreProperties>
</file>